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rigov-my.sharepoint.com/personal/kelly_metzger_olis_ri_gov/Documents/Annual Survey/FY23/CompStats/"/>
    </mc:Choice>
  </mc:AlternateContent>
  <xr:revisionPtr revIDLastSave="0" documentId="8_{17888CCD-7BC8-4AB4-A0A8-BCD5131A4988}" xr6:coauthVersionLast="47" xr6:coauthVersionMax="47" xr10:uidLastSave="{00000000-0000-0000-0000-000000000000}"/>
  <bookViews>
    <workbookView xWindow="-120" yWindow="-120" windowWidth="29040" windowHeight="15840" tabRatio="867" xr2:uid="{B58E28D3-DEAF-48EA-8534-425C2F4187CA}"/>
  </bookViews>
  <sheets>
    <sheet name="Intro" sheetId="14" r:id="rId1"/>
    <sheet name="Operating Rev" sheetId="2" r:id="rId2"/>
    <sheet name="Municipal Breakdown" sheetId="12" r:id="rId3"/>
    <sheet name="% Rev to % Pop" sheetId="13" r:id="rId4"/>
    <sheet name="Operating Expend" sheetId="4" r:id="rId5"/>
    <sheet name="Staff Expend" sheetId="6" r:id="rId6"/>
    <sheet name="Collection Expend" sheetId="9" r:id="rId7"/>
    <sheet name="Other Operating Expend" sheetId="10" r:id="rId8"/>
    <sheet name="Capital Rev &amp; Expend" sheetId="11" r:id="rId9"/>
    <sheet name="All Data" sheetId="1" r:id="rId10"/>
  </sheets>
  <definedNames>
    <definedName name="_xlnm._FilterDatabase" localSheetId="9" hidden="1">'All Data'!$A$1:$AP$40</definedName>
    <definedName name="_xlnm._FilterDatabase" localSheetId="8" hidden="1">'Capital Rev &amp; Expend'!$A$2:$R$2</definedName>
    <definedName name="_xlnm._FilterDatabase" localSheetId="6" hidden="1">'Collection Expend'!$A$2:$O$2</definedName>
    <definedName name="_xlnm._FilterDatabase" localSheetId="4" hidden="1">'Operating Expend'!$A$2:$O$2</definedName>
    <definedName name="_xlnm._FilterDatabase" localSheetId="1" hidden="1">'Operating Rev'!$A$2:$X$2</definedName>
    <definedName name="_xlnm._FilterDatabase" localSheetId="7" hidden="1">'Other Operating Expend'!$A$2:$R$2</definedName>
    <definedName name="_xlnm._FilterDatabase" localSheetId="5" hidden="1">'Staff Expend'!$A$2:$L$2</definedName>
    <definedName name="Slicer_Municipality">#N/A</definedName>
  </definedNames>
  <calcPr calcId="191028"/>
  <pivotCaches>
    <pivotCache cacheId="5" r:id="rId11"/>
  </pivotCaches>
  <extLst>
    <ext xmlns:x14="http://schemas.microsoft.com/office/spreadsheetml/2009/9/main" uri="{BBE1A952-AA13-448e-AADC-164F8A28A991}">
      <x14:slicerCaches>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2" l="1"/>
  <c r="F17" i="12"/>
  <c r="F16" i="12"/>
  <c r="F15" i="12"/>
  <c r="F14" i="12"/>
  <c r="F13" i="12"/>
  <c r="F12" i="12"/>
  <c r="F11" i="12"/>
  <c r="F10" i="12"/>
  <c r="F9" i="12"/>
  <c r="F8" i="12"/>
  <c r="F7" i="12"/>
  <c r="F6" i="12"/>
  <c r="F5" i="12"/>
  <c r="F4" i="12"/>
  <c r="F3" i="12"/>
  <c r="F2" i="12"/>
  <c r="F45" i="2" l="1"/>
  <c r="F44" i="2"/>
  <c r="F4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3" i="2"/>
  <c r="J43" i="2"/>
  <c r="M13" i="11"/>
  <c r="M14" i="11"/>
  <c r="M17" i="11"/>
  <c r="M18" i="11"/>
  <c r="M19" i="11"/>
  <c r="M20" i="11"/>
  <c r="M21" i="11"/>
  <c r="M22" i="11"/>
  <c r="M23" i="11"/>
  <c r="M24" i="11"/>
  <c r="M26" i="11"/>
  <c r="M27" i="11"/>
  <c r="M28" i="11"/>
  <c r="M29" i="11"/>
  <c r="M31" i="11"/>
  <c r="M34" i="11"/>
  <c r="M35" i="11"/>
  <c r="M36" i="11"/>
  <c r="M38" i="11"/>
  <c r="M39" i="11"/>
  <c r="M40" i="11"/>
  <c r="M41" i="11"/>
  <c r="M6" i="11"/>
  <c r="M7" i="11"/>
  <c r="M8" i="11"/>
  <c r="M9" i="11"/>
  <c r="M10" i="11"/>
  <c r="M11" i="11"/>
  <c r="M12" i="11"/>
  <c r="M4" i="11"/>
  <c r="M3" i="11"/>
  <c r="K4" i="11"/>
  <c r="K6" i="11"/>
  <c r="K7" i="11"/>
  <c r="K8" i="11"/>
  <c r="K9" i="11"/>
  <c r="K10" i="11"/>
  <c r="K11" i="11"/>
  <c r="K12" i="11"/>
  <c r="K13" i="11"/>
  <c r="K14" i="11"/>
  <c r="K17" i="11"/>
  <c r="K18" i="11"/>
  <c r="K19" i="11"/>
  <c r="K20" i="11"/>
  <c r="K21" i="11"/>
  <c r="K22" i="11"/>
  <c r="K23" i="11"/>
  <c r="K24" i="11"/>
  <c r="K26" i="11"/>
  <c r="K27" i="11"/>
  <c r="K28" i="11"/>
  <c r="K29" i="11"/>
  <c r="K31" i="11"/>
  <c r="K34" i="11"/>
  <c r="K35" i="11"/>
  <c r="K36" i="11"/>
  <c r="K38" i="11"/>
  <c r="K39" i="11"/>
  <c r="K40" i="11"/>
  <c r="K41" i="11"/>
  <c r="K3" i="11"/>
  <c r="I14" i="11"/>
  <c r="I17" i="11"/>
  <c r="I18" i="11"/>
  <c r="I19" i="11"/>
  <c r="I20" i="11"/>
  <c r="I21" i="11"/>
  <c r="I22" i="11"/>
  <c r="I23" i="11"/>
  <c r="I24" i="11"/>
  <c r="I26" i="11"/>
  <c r="I27" i="11"/>
  <c r="I28" i="11"/>
  <c r="I29" i="11"/>
  <c r="I31" i="11"/>
  <c r="I34" i="11"/>
  <c r="I35" i="11"/>
  <c r="I36" i="11"/>
  <c r="I38" i="11"/>
  <c r="I39" i="11"/>
  <c r="I40" i="11"/>
  <c r="I41" i="11"/>
  <c r="I4" i="11"/>
  <c r="I6" i="11"/>
  <c r="I7" i="11"/>
  <c r="I8" i="11"/>
  <c r="I9" i="11"/>
  <c r="I10" i="11"/>
  <c r="I11" i="11"/>
  <c r="I12" i="11"/>
  <c r="I13" i="11"/>
  <c r="I3" i="11"/>
  <c r="G36" i="11"/>
  <c r="G38" i="11"/>
  <c r="G39" i="11"/>
  <c r="G40" i="11"/>
  <c r="G41" i="11"/>
  <c r="G18" i="11"/>
  <c r="G19" i="11"/>
  <c r="G20" i="11"/>
  <c r="G21" i="11"/>
  <c r="G22" i="11"/>
  <c r="G23" i="11"/>
  <c r="G24" i="11"/>
  <c r="G26" i="11"/>
  <c r="G27" i="11"/>
  <c r="G28" i="11"/>
  <c r="G29" i="11"/>
  <c r="G31" i="11"/>
  <c r="G34" i="11"/>
  <c r="G35" i="11"/>
  <c r="G17" i="11"/>
  <c r="G11" i="11"/>
  <c r="G12" i="11"/>
  <c r="G13" i="11"/>
  <c r="G14" i="11"/>
  <c r="G6" i="11"/>
  <c r="G7" i="11"/>
  <c r="G8" i="11"/>
  <c r="G9" i="11"/>
  <c r="G10" i="11"/>
  <c r="G4" i="11"/>
  <c r="G3" i="11"/>
  <c r="O4" i="11"/>
  <c r="P4" i="11"/>
  <c r="O6" i="11"/>
  <c r="P6" i="11"/>
  <c r="O7" i="11"/>
  <c r="P7" i="11"/>
  <c r="O8" i="11"/>
  <c r="P8" i="11"/>
  <c r="O9" i="11"/>
  <c r="P9" i="11"/>
  <c r="O10" i="11"/>
  <c r="P10" i="11"/>
  <c r="O11" i="11"/>
  <c r="P11" i="11"/>
  <c r="O12" i="11"/>
  <c r="P12" i="11"/>
  <c r="O13" i="11"/>
  <c r="P13" i="11"/>
  <c r="O14" i="11"/>
  <c r="P14" i="11"/>
  <c r="O17" i="11"/>
  <c r="P17" i="11"/>
  <c r="O18" i="11"/>
  <c r="P18" i="11"/>
  <c r="O19" i="11"/>
  <c r="P19" i="11"/>
  <c r="O20" i="11"/>
  <c r="P20" i="11"/>
  <c r="O21" i="11"/>
  <c r="P21" i="11"/>
  <c r="O22" i="11"/>
  <c r="P22" i="11"/>
  <c r="O23" i="11"/>
  <c r="P23" i="11"/>
  <c r="O24" i="11"/>
  <c r="P24" i="11"/>
  <c r="O26" i="11"/>
  <c r="P26" i="11"/>
  <c r="O27" i="11"/>
  <c r="P27" i="11"/>
  <c r="O28" i="11"/>
  <c r="P28" i="11"/>
  <c r="O29" i="11"/>
  <c r="P29" i="11"/>
  <c r="O31" i="11"/>
  <c r="P31" i="11"/>
  <c r="O34" i="11"/>
  <c r="P34" i="11"/>
  <c r="O35" i="11"/>
  <c r="P35" i="11"/>
  <c r="O36" i="11"/>
  <c r="P36" i="11"/>
  <c r="O38" i="11"/>
  <c r="P38" i="11"/>
  <c r="O39" i="11"/>
  <c r="P39" i="11"/>
  <c r="O40" i="11"/>
  <c r="P40" i="11"/>
  <c r="O41" i="11"/>
  <c r="P41" i="11"/>
  <c r="P3" i="11"/>
  <c r="O3" i="11"/>
  <c r="D4" i="11"/>
  <c r="E4" i="11"/>
  <c r="D6" i="11"/>
  <c r="E6" i="11"/>
  <c r="D7" i="11"/>
  <c r="E7" i="11"/>
  <c r="D8" i="11"/>
  <c r="E8" i="11"/>
  <c r="D9" i="11"/>
  <c r="E9" i="11"/>
  <c r="D10" i="11"/>
  <c r="E10" i="11"/>
  <c r="D11" i="11"/>
  <c r="E11" i="11"/>
  <c r="D12" i="11"/>
  <c r="E12" i="11"/>
  <c r="D13" i="11"/>
  <c r="E13" i="11"/>
  <c r="D14" i="11"/>
  <c r="E14" i="11"/>
  <c r="D17" i="11"/>
  <c r="E17" i="11"/>
  <c r="D18" i="11"/>
  <c r="E18" i="11"/>
  <c r="D19" i="11"/>
  <c r="E19" i="11"/>
  <c r="D20" i="11"/>
  <c r="E20" i="11"/>
  <c r="D21" i="11"/>
  <c r="E21" i="11"/>
  <c r="D22" i="11"/>
  <c r="E22" i="11"/>
  <c r="D23" i="11"/>
  <c r="E23" i="11"/>
  <c r="D24" i="11"/>
  <c r="E24" i="11"/>
  <c r="D26" i="11"/>
  <c r="E26" i="11"/>
  <c r="D27" i="11"/>
  <c r="E27" i="11"/>
  <c r="D28" i="11"/>
  <c r="E28" i="11"/>
  <c r="D29" i="11"/>
  <c r="E29" i="11"/>
  <c r="D31" i="11"/>
  <c r="E31" i="11"/>
  <c r="D34" i="11"/>
  <c r="E34" i="11"/>
  <c r="D35" i="11"/>
  <c r="E35" i="11"/>
  <c r="D36" i="11"/>
  <c r="E36" i="11"/>
  <c r="D38" i="11"/>
  <c r="E38" i="11"/>
  <c r="D39" i="11"/>
  <c r="E39" i="11"/>
  <c r="D40" i="11"/>
  <c r="E40" i="11"/>
  <c r="D41" i="11"/>
  <c r="E41" i="11"/>
  <c r="E3" i="11"/>
  <c r="D3" i="11"/>
  <c r="Q4" i="10"/>
  <c r="R6" i="10"/>
  <c r="Q7" i="10"/>
  <c r="Q8" i="10"/>
  <c r="Q9" i="10"/>
  <c r="Q10" i="10"/>
  <c r="Q11" i="10"/>
  <c r="R12" i="10"/>
  <c r="Q12" i="10"/>
  <c r="R13" i="10"/>
  <c r="Q13" i="10"/>
  <c r="Q14" i="10"/>
  <c r="Q17" i="10"/>
  <c r="Q18" i="10"/>
  <c r="Q19" i="10"/>
  <c r="R20" i="10"/>
  <c r="Q20" i="10"/>
  <c r="Q21" i="10"/>
  <c r="Q22" i="10"/>
  <c r="Q23" i="10"/>
  <c r="Q24" i="10"/>
  <c r="R24" i="10"/>
  <c r="Q26" i="10"/>
  <c r="Q27" i="10"/>
  <c r="Q28" i="10"/>
  <c r="Q29" i="10"/>
  <c r="R31" i="10"/>
  <c r="Q31" i="10"/>
  <c r="Q34" i="10"/>
  <c r="Q35" i="10"/>
  <c r="R35" i="10"/>
  <c r="Q36" i="10"/>
  <c r="R36" i="10"/>
  <c r="Q38" i="10"/>
  <c r="R38" i="10"/>
  <c r="Q39" i="10"/>
  <c r="Q40" i="10"/>
  <c r="Q41" i="10"/>
  <c r="R3" i="10"/>
  <c r="Q3" i="10"/>
  <c r="N4" i="10"/>
  <c r="O4" i="10"/>
  <c r="N6" i="10"/>
  <c r="O6" i="10"/>
  <c r="N7" i="10"/>
  <c r="O7" i="10"/>
  <c r="N8" i="10"/>
  <c r="O8" i="10"/>
  <c r="N9" i="10"/>
  <c r="O9" i="10"/>
  <c r="N10" i="10"/>
  <c r="O10" i="10"/>
  <c r="N11" i="10"/>
  <c r="O11" i="10"/>
  <c r="N12" i="10"/>
  <c r="O12" i="10"/>
  <c r="N13" i="10"/>
  <c r="O13" i="10"/>
  <c r="N14" i="10"/>
  <c r="O14" i="10"/>
  <c r="N17" i="10"/>
  <c r="O17" i="10"/>
  <c r="N18" i="10"/>
  <c r="O18" i="10"/>
  <c r="N19" i="10"/>
  <c r="O19" i="10"/>
  <c r="N20" i="10"/>
  <c r="O20" i="10"/>
  <c r="N21" i="10"/>
  <c r="O21" i="10"/>
  <c r="N22" i="10"/>
  <c r="O22" i="10"/>
  <c r="N23" i="10"/>
  <c r="O23" i="10"/>
  <c r="N24" i="10"/>
  <c r="O24" i="10"/>
  <c r="N26" i="10"/>
  <c r="O26" i="10"/>
  <c r="N27" i="10"/>
  <c r="O27" i="10"/>
  <c r="N28" i="10"/>
  <c r="O28" i="10"/>
  <c r="N29" i="10"/>
  <c r="O29" i="10"/>
  <c r="N31" i="10"/>
  <c r="O31" i="10"/>
  <c r="N34" i="10"/>
  <c r="O34" i="10"/>
  <c r="N35" i="10"/>
  <c r="O35" i="10"/>
  <c r="N36" i="10"/>
  <c r="O36" i="10"/>
  <c r="N38" i="10"/>
  <c r="O38" i="10"/>
  <c r="N39" i="10"/>
  <c r="O39" i="10"/>
  <c r="N40" i="10"/>
  <c r="O40" i="10"/>
  <c r="N41" i="10"/>
  <c r="O41" i="10"/>
  <c r="O3" i="10"/>
  <c r="N3" i="10"/>
  <c r="K4" i="10"/>
  <c r="L4" i="10"/>
  <c r="K6" i="10"/>
  <c r="L6" i="10"/>
  <c r="K7" i="10"/>
  <c r="L7" i="10"/>
  <c r="K8" i="10"/>
  <c r="L8" i="10"/>
  <c r="K9" i="10"/>
  <c r="L9" i="10"/>
  <c r="K10" i="10"/>
  <c r="L10" i="10"/>
  <c r="K11" i="10"/>
  <c r="L11" i="10"/>
  <c r="K12" i="10"/>
  <c r="L12" i="10"/>
  <c r="K13" i="10"/>
  <c r="L13" i="10"/>
  <c r="K14" i="10"/>
  <c r="L14" i="10"/>
  <c r="K17" i="10"/>
  <c r="L17" i="10"/>
  <c r="K18" i="10"/>
  <c r="L18" i="10"/>
  <c r="K19" i="10"/>
  <c r="L19" i="10"/>
  <c r="K20" i="10"/>
  <c r="L20" i="10"/>
  <c r="K21" i="10"/>
  <c r="L21" i="10"/>
  <c r="K22" i="10"/>
  <c r="L22" i="10"/>
  <c r="K23" i="10"/>
  <c r="L23" i="10"/>
  <c r="K24" i="10"/>
  <c r="L24" i="10"/>
  <c r="K26" i="10"/>
  <c r="L26" i="10"/>
  <c r="K27" i="10"/>
  <c r="L27" i="10"/>
  <c r="K28" i="10"/>
  <c r="L28" i="10"/>
  <c r="K29" i="10"/>
  <c r="L29" i="10"/>
  <c r="K31" i="10"/>
  <c r="L31" i="10"/>
  <c r="K34" i="10"/>
  <c r="L34" i="10"/>
  <c r="K35" i="10"/>
  <c r="L35" i="10"/>
  <c r="K36" i="10"/>
  <c r="L36" i="10"/>
  <c r="K38" i="10"/>
  <c r="L38" i="10"/>
  <c r="K39" i="10"/>
  <c r="L39" i="10"/>
  <c r="K40" i="10"/>
  <c r="L40" i="10"/>
  <c r="K41" i="10"/>
  <c r="L41" i="10"/>
  <c r="L3" i="10"/>
  <c r="K3" i="10"/>
  <c r="I4" i="10"/>
  <c r="I6" i="10"/>
  <c r="I7" i="10"/>
  <c r="I8" i="10"/>
  <c r="I9" i="10"/>
  <c r="I10" i="10"/>
  <c r="I11" i="10"/>
  <c r="I12" i="10"/>
  <c r="I13" i="10"/>
  <c r="I14" i="10"/>
  <c r="I17" i="10"/>
  <c r="I18" i="10"/>
  <c r="I19" i="10"/>
  <c r="I20" i="10"/>
  <c r="I21" i="10"/>
  <c r="I22" i="10"/>
  <c r="I23" i="10"/>
  <c r="I24" i="10"/>
  <c r="I26" i="10"/>
  <c r="I27" i="10"/>
  <c r="I28" i="10"/>
  <c r="I29" i="10"/>
  <c r="I31" i="10"/>
  <c r="I34" i="10"/>
  <c r="I35" i="10"/>
  <c r="I36" i="10"/>
  <c r="I38" i="10"/>
  <c r="I39" i="10"/>
  <c r="I40" i="10"/>
  <c r="I41" i="10"/>
  <c r="I3" i="10"/>
  <c r="H18" i="10"/>
  <c r="H4" i="10"/>
  <c r="H6" i="10"/>
  <c r="H7" i="10"/>
  <c r="H8" i="10"/>
  <c r="H9" i="10"/>
  <c r="H10" i="10"/>
  <c r="H11" i="10"/>
  <c r="H12" i="10"/>
  <c r="H13" i="10"/>
  <c r="H14" i="10"/>
  <c r="H17" i="10"/>
  <c r="H19" i="10"/>
  <c r="H20" i="10"/>
  <c r="H21" i="10"/>
  <c r="H22" i="10"/>
  <c r="H23" i="10"/>
  <c r="H24" i="10"/>
  <c r="H26" i="10"/>
  <c r="H27" i="10"/>
  <c r="H28" i="10"/>
  <c r="H29" i="10"/>
  <c r="H31" i="10"/>
  <c r="H34" i="10"/>
  <c r="H35" i="10"/>
  <c r="H36" i="10"/>
  <c r="H38" i="10"/>
  <c r="H39" i="10"/>
  <c r="H40" i="10"/>
  <c r="H41" i="10"/>
  <c r="H3" i="10"/>
  <c r="D4" i="10"/>
  <c r="E4" i="10"/>
  <c r="D6" i="10"/>
  <c r="E6" i="10"/>
  <c r="D7" i="10"/>
  <c r="E7" i="10"/>
  <c r="D8" i="10"/>
  <c r="E8" i="10"/>
  <c r="D9" i="10"/>
  <c r="E9" i="10"/>
  <c r="D10" i="10"/>
  <c r="E10" i="10"/>
  <c r="D11" i="10"/>
  <c r="E11" i="10"/>
  <c r="D12" i="10"/>
  <c r="E12" i="10"/>
  <c r="D13" i="10"/>
  <c r="E13" i="10"/>
  <c r="D14" i="10"/>
  <c r="E14" i="10"/>
  <c r="D17" i="10"/>
  <c r="E17" i="10"/>
  <c r="D18" i="10"/>
  <c r="E18" i="10"/>
  <c r="D19" i="10"/>
  <c r="E19" i="10"/>
  <c r="D20" i="10"/>
  <c r="E20" i="10"/>
  <c r="D21" i="10"/>
  <c r="E21" i="10"/>
  <c r="D22" i="10"/>
  <c r="E22" i="10"/>
  <c r="D23" i="10"/>
  <c r="E23" i="10"/>
  <c r="D24" i="10"/>
  <c r="E24" i="10"/>
  <c r="D26" i="10"/>
  <c r="E26" i="10"/>
  <c r="D27" i="10"/>
  <c r="E27" i="10"/>
  <c r="D28" i="10"/>
  <c r="E28" i="10"/>
  <c r="D29" i="10"/>
  <c r="E29" i="10"/>
  <c r="D31" i="10"/>
  <c r="E31" i="10"/>
  <c r="D34" i="10"/>
  <c r="E34" i="10"/>
  <c r="D35" i="10"/>
  <c r="E35" i="10"/>
  <c r="D36" i="10"/>
  <c r="E36" i="10"/>
  <c r="D38" i="10"/>
  <c r="E38" i="10"/>
  <c r="D39" i="10"/>
  <c r="E39" i="10"/>
  <c r="D40" i="10"/>
  <c r="E40" i="10"/>
  <c r="D41" i="10"/>
  <c r="E41" i="10"/>
  <c r="E3" i="10"/>
  <c r="D3" i="10"/>
  <c r="N4" i="9"/>
  <c r="O4" i="9"/>
  <c r="N6" i="9"/>
  <c r="O6" i="9"/>
  <c r="N7" i="9"/>
  <c r="O7" i="9"/>
  <c r="N8" i="9"/>
  <c r="O8" i="9"/>
  <c r="N9" i="9"/>
  <c r="O9" i="9"/>
  <c r="N10" i="9"/>
  <c r="O10" i="9"/>
  <c r="N11" i="9"/>
  <c r="O11" i="9"/>
  <c r="N12" i="9"/>
  <c r="O12" i="9"/>
  <c r="N13" i="9"/>
  <c r="O13" i="9"/>
  <c r="N14" i="9"/>
  <c r="O14" i="9"/>
  <c r="N17" i="9"/>
  <c r="O17" i="9"/>
  <c r="N18" i="9"/>
  <c r="O18" i="9"/>
  <c r="N19" i="9"/>
  <c r="O19" i="9"/>
  <c r="N20" i="9"/>
  <c r="O20" i="9"/>
  <c r="N21" i="9"/>
  <c r="O21" i="9"/>
  <c r="N22" i="9"/>
  <c r="O22" i="9"/>
  <c r="N23" i="9"/>
  <c r="O23" i="9"/>
  <c r="N24" i="9"/>
  <c r="O24" i="9"/>
  <c r="N26" i="9"/>
  <c r="O26" i="9"/>
  <c r="N27" i="9"/>
  <c r="O27" i="9"/>
  <c r="N28" i="9"/>
  <c r="O28" i="9"/>
  <c r="N29" i="9"/>
  <c r="O29" i="9"/>
  <c r="N31" i="9"/>
  <c r="O31" i="9"/>
  <c r="N34" i="9"/>
  <c r="O34" i="9"/>
  <c r="N35" i="9"/>
  <c r="O35" i="9"/>
  <c r="N36" i="9"/>
  <c r="O36" i="9"/>
  <c r="N38" i="9"/>
  <c r="O38" i="9"/>
  <c r="N39" i="9"/>
  <c r="O39" i="9"/>
  <c r="N40" i="9"/>
  <c r="O40" i="9"/>
  <c r="N41" i="9"/>
  <c r="O41" i="9"/>
  <c r="O3" i="9"/>
  <c r="N3" i="9"/>
  <c r="K4" i="9"/>
  <c r="L4" i="9"/>
  <c r="K6" i="9"/>
  <c r="L6" i="9"/>
  <c r="K7" i="9"/>
  <c r="L7" i="9"/>
  <c r="K8" i="9"/>
  <c r="L8" i="9"/>
  <c r="K9" i="9"/>
  <c r="L9" i="9"/>
  <c r="K10" i="9"/>
  <c r="L10" i="9"/>
  <c r="K11" i="9"/>
  <c r="L11" i="9"/>
  <c r="K12" i="9"/>
  <c r="L12" i="9"/>
  <c r="K13" i="9"/>
  <c r="L13" i="9"/>
  <c r="K14" i="9"/>
  <c r="L14" i="9"/>
  <c r="K17" i="9"/>
  <c r="L17" i="9"/>
  <c r="K18" i="9"/>
  <c r="L18" i="9"/>
  <c r="K19" i="9"/>
  <c r="L19" i="9"/>
  <c r="K20" i="9"/>
  <c r="L20" i="9"/>
  <c r="K21" i="9"/>
  <c r="L21" i="9"/>
  <c r="K22" i="9"/>
  <c r="L22" i="9"/>
  <c r="K23" i="9"/>
  <c r="L23" i="9"/>
  <c r="K24" i="9"/>
  <c r="L24" i="9"/>
  <c r="K26" i="9"/>
  <c r="L26" i="9"/>
  <c r="K27" i="9"/>
  <c r="L27" i="9"/>
  <c r="K28" i="9"/>
  <c r="L28" i="9"/>
  <c r="K29" i="9"/>
  <c r="L29" i="9"/>
  <c r="K31" i="9"/>
  <c r="L31" i="9"/>
  <c r="K34" i="9"/>
  <c r="L34" i="9"/>
  <c r="K35" i="9"/>
  <c r="L35" i="9"/>
  <c r="K36" i="9"/>
  <c r="L36" i="9"/>
  <c r="K38" i="9"/>
  <c r="L38" i="9"/>
  <c r="K39" i="9"/>
  <c r="L39" i="9"/>
  <c r="K40" i="9"/>
  <c r="L40" i="9"/>
  <c r="K41" i="9"/>
  <c r="L41" i="9"/>
  <c r="L3" i="9"/>
  <c r="K3" i="9"/>
  <c r="H4" i="9"/>
  <c r="I4" i="9"/>
  <c r="H6" i="9"/>
  <c r="I6" i="9"/>
  <c r="H7" i="9"/>
  <c r="I7" i="9"/>
  <c r="H8" i="9"/>
  <c r="I8" i="9"/>
  <c r="H9" i="9"/>
  <c r="I9" i="9"/>
  <c r="H10" i="9"/>
  <c r="I10" i="9"/>
  <c r="H11" i="9"/>
  <c r="I11" i="9"/>
  <c r="H12" i="9"/>
  <c r="I12" i="9"/>
  <c r="H13" i="9"/>
  <c r="I13" i="9"/>
  <c r="H14" i="9"/>
  <c r="I14" i="9"/>
  <c r="H17" i="9"/>
  <c r="I17" i="9"/>
  <c r="H18" i="9"/>
  <c r="I18" i="9"/>
  <c r="H19" i="9"/>
  <c r="I19" i="9"/>
  <c r="H20" i="9"/>
  <c r="I20" i="9"/>
  <c r="H21" i="9"/>
  <c r="I21" i="9"/>
  <c r="H22" i="9"/>
  <c r="I22" i="9"/>
  <c r="H23" i="9"/>
  <c r="I23" i="9"/>
  <c r="H24" i="9"/>
  <c r="I24" i="9"/>
  <c r="H26" i="9"/>
  <c r="I26" i="9"/>
  <c r="H27" i="9"/>
  <c r="I27" i="9"/>
  <c r="H28" i="9"/>
  <c r="I28" i="9"/>
  <c r="H29" i="9"/>
  <c r="I29" i="9"/>
  <c r="H31" i="9"/>
  <c r="I31" i="9"/>
  <c r="H34" i="9"/>
  <c r="I34" i="9"/>
  <c r="H35" i="9"/>
  <c r="I35" i="9"/>
  <c r="H36" i="9"/>
  <c r="I36" i="9"/>
  <c r="H38" i="9"/>
  <c r="I38" i="9"/>
  <c r="H39" i="9"/>
  <c r="I39" i="9"/>
  <c r="H40" i="9"/>
  <c r="I40" i="9"/>
  <c r="H41" i="9"/>
  <c r="I41" i="9"/>
  <c r="I3" i="9"/>
  <c r="H3" i="9"/>
  <c r="D4" i="9"/>
  <c r="E4" i="9"/>
  <c r="D6" i="9"/>
  <c r="E6" i="9"/>
  <c r="D7" i="9"/>
  <c r="E7" i="9"/>
  <c r="D8" i="9"/>
  <c r="E8" i="9"/>
  <c r="D9" i="9"/>
  <c r="E9" i="9"/>
  <c r="D10" i="9"/>
  <c r="E10" i="9"/>
  <c r="D11" i="9"/>
  <c r="E11" i="9"/>
  <c r="D12" i="9"/>
  <c r="E12" i="9"/>
  <c r="D13" i="9"/>
  <c r="E13" i="9"/>
  <c r="D14" i="9"/>
  <c r="E14" i="9"/>
  <c r="D17" i="9"/>
  <c r="E17" i="9"/>
  <c r="D18" i="9"/>
  <c r="E18" i="9"/>
  <c r="D19" i="9"/>
  <c r="E19" i="9"/>
  <c r="D20" i="9"/>
  <c r="E20" i="9"/>
  <c r="D21" i="9"/>
  <c r="E21" i="9"/>
  <c r="D22" i="9"/>
  <c r="E22" i="9"/>
  <c r="D23" i="9"/>
  <c r="E23" i="9"/>
  <c r="D24" i="9"/>
  <c r="E24" i="9"/>
  <c r="D26" i="9"/>
  <c r="E26" i="9"/>
  <c r="D27" i="9"/>
  <c r="E27" i="9"/>
  <c r="D28" i="9"/>
  <c r="E28" i="9"/>
  <c r="D29" i="9"/>
  <c r="E29" i="9"/>
  <c r="D31" i="9"/>
  <c r="E31" i="9"/>
  <c r="D34" i="9"/>
  <c r="E34" i="9"/>
  <c r="D35" i="9"/>
  <c r="E35" i="9"/>
  <c r="D36" i="9"/>
  <c r="E36" i="9"/>
  <c r="D38" i="9"/>
  <c r="E38" i="9"/>
  <c r="D39" i="9"/>
  <c r="E39" i="9"/>
  <c r="D40" i="9"/>
  <c r="E40" i="9"/>
  <c r="D41" i="9"/>
  <c r="E41" i="9"/>
  <c r="E3" i="9"/>
  <c r="D3" i="9"/>
  <c r="K4" i="6"/>
  <c r="L4" i="6"/>
  <c r="K6" i="6"/>
  <c r="L6" i="6"/>
  <c r="K7" i="6"/>
  <c r="L7" i="6"/>
  <c r="K8" i="6"/>
  <c r="L8" i="6"/>
  <c r="K9" i="6"/>
  <c r="L9" i="6"/>
  <c r="K10" i="6"/>
  <c r="L10" i="6"/>
  <c r="K11" i="6"/>
  <c r="L11" i="6"/>
  <c r="K12" i="6"/>
  <c r="L12" i="6"/>
  <c r="K13" i="6"/>
  <c r="L13" i="6"/>
  <c r="K14" i="6"/>
  <c r="L14" i="6"/>
  <c r="K17" i="6"/>
  <c r="L17" i="6"/>
  <c r="K18" i="6"/>
  <c r="L18" i="6"/>
  <c r="K19" i="6"/>
  <c r="L19" i="6"/>
  <c r="K20" i="6"/>
  <c r="L20" i="6"/>
  <c r="K21" i="6"/>
  <c r="L21" i="6"/>
  <c r="K22" i="6"/>
  <c r="L22" i="6"/>
  <c r="K23" i="6"/>
  <c r="L23" i="6"/>
  <c r="K24" i="6"/>
  <c r="L24" i="6"/>
  <c r="K26" i="6"/>
  <c r="L26" i="6"/>
  <c r="K27" i="6"/>
  <c r="L27" i="6"/>
  <c r="K28" i="6"/>
  <c r="L28" i="6"/>
  <c r="K29" i="6"/>
  <c r="L29" i="6"/>
  <c r="K31" i="6"/>
  <c r="L31" i="6"/>
  <c r="K34" i="6"/>
  <c r="L34" i="6"/>
  <c r="K35" i="6"/>
  <c r="L35" i="6"/>
  <c r="K36" i="6"/>
  <c r="L36" i="6"/>
  <c r="K38" i="6"/>
  <c r="L38" i="6"/>
  <c r="K39" i="6"/>
  <c r="L39" i="6"/>
  <c r="K40" i="6"/>
  <c r="L40" i="6"/>
  <c r="K41" i="6"/>
  <c r="L41" i="6"/>
  <c r="L3" i="6"/>
  <c r="K3" i="6"/>
  <c r="H4" i="6"/>
  <c r="H6" i="6"/>
  <c r="H7" i="6"/>
  <c r="H8" i="6"/>
  <c r="H9" i="6"/>
  <c r="H10" i="6"/>
  <c r="H11" i="6"/>
  <c r="H12" i="6"/>
  <c r="H13" i="6"/>
  <c r="H14" i="6"/>
  <c r="H17" i="6"/>
  <c r="H18" i="6"/>
  <c r="H19" i="6"/>
  <c r="H20" i="6"/>
  <c r="H21" i="6"/>
  <c r="H22" i="6"/>
  <c r="H23" i="6"/>
  <c r="H24" i="6"/>
  <c r="H26" i="6"/>
  <c r="H27" i="6"/>
  <c r="H28" i="6"/>
  <c r="H29" i="6"/>
  <c r="H31" i="6"/>
  <c r="H34" i="6"/>
  <c r="H35" i="6"/>
  <c r="H36" i="6"/>
  <c r="H38" i="6"/>
  <c r="H39" i="6"/>
  <c r="H40" i="6"/>
  <c r="H41" i="6"/>
  <c r="H3" i="6"/>
  <c r="I4" i="6"/>
  <c r="I6" i="6"/>
  <c r="I7" i="6"/>
  <c r="I8" i="6"/>
  <c r="I9" i="6"/>
  <c r="I10" i="6"/>
  <c r="I11" i="6"/>
  <c r="I12" i="6"/>
  <c r="I13" i="6"/>
  <c r="I14" i="6"/>
  <c r="I17" i="6"/>
  <c r="I18" i="6"/>
  <c r="I19" i="6"/>
  <c r="I20" i="6"/>
  <c r="I21" i="6"/>
  <c r="I22" i="6"/>
  <c r="I23" i="6"/>
  <c r="I24" i="6"/>
  <c r="I26" i="6"/>
  <c r="I27" i="6"/>
  <c r="I28" i="6"/>
  <c r="I29" i="6"/>
  <c r="I31" i="6"/>
  <c r="I34" i="6"/>
  <c r="I35" i="6"/>
  <c r="I36" i="6"/>
  <c r="I38" i="6"/>
  <c r="I39" i="6"/>
  <c r="I40" i="6"/>
  <c r="I41" i="6"/>
  <c r="I3" i="6"/>
  <c r="E4" i="6"/>
  <c r="F4" i="6"/>
  <c r="E6" i="6"/>
  <c r="F6" i="6"/>
  <c r="E7" i="6"/>
  <c r="F7" i="6"/>
  <c r="E8" i="6"/>
  <c r="F8" i="6"/>
  <c r="E9" i="6"/>
  <c r="F9" i="6"/>
  <c r="E10" i="6"/>
  <c r="F10" i="6"/>
  <c r="E11" i="6"/>
  <c r="F11" i="6"/>
  <c r="E12" i="6"/>
  <c r="F12" i="6"/>
  <c r="E13" i="6"/>
  <c r="F13" i="6"/>
  <c r="E14" i="6"/>
  <c r="F14" i="6"/>
  <c r="E17" i="6"/>
  <c r="F17" i="6"/>
  <c r="E18" i="6"/>
  <c r="F18" i="6"/>
  <c r="E19" i="6"/>
  <c r="F19" i="6"/>
  <c r="E20" i="6"/>
  <c r="F20" i="6"/>
  <c r="E21" i="6"/>
  <c r="F21" i="6"/>
  <c r="E22" i="6"/>
  <c r="F22" i="6"/>
  <c r="E23" i="6"/>
  <c r="F23" i="6"/>
  <c r="E24" i="6"/>
  <c r="F24" i="6"/>
  <c r="E26" i="6"/>
  <c r="F26" i="6"/>
  <c r="E27" i="6"/>
  <c r="F27" i="6"/>
  <c r="E28" i="6"/>
  <c r="F28" i="6"/>
  <c r="E29" i="6"/>
  <c r="F29" i="6"/>
  <c r="E31" i="6"/>
  <c r="F31" i="6"/>
  <c r="E34" i="6"/>
  <c r="F34" i="6"/>
  <c r="E35" i="6"/>
  <c r="F35" i="6"/>
  <c r="E36" i="6"/>
  <c r="F36" i="6"/>
  <c r="E38" i="6"/>
  <c r="F38" i="6"/>
  <c r="E39" i="6"/>
  <c r="F39" i="6"/>
  <c r="E40" i="6"/>
  <c r="F40" i="6"/>
  <c r="E41" i="6"/>
  <c r="F41" i="6"/>
  <c r="F3" i="6"/>
  <c r="E3" i="6"/>
  <c r="N4" i="4"/>
  <c r="O4" i="4"/>
  <c r="N6" i="4"/>
  <c r="O6" i="4"/>
  <c r="N7" i="4"/>
  <c r="O7" i="4"/>
  <c r="N8" i="4"/>
  <c r="O8" i="4"/>
  <c r="N9" i="4"/>
  <c r="O9" i="4"/>
  <c r="N10" i="4"/>
  <c r="O10" i="4"/>
  <c r="N11" i="4"/>
  <c r="O11" i="4"/>
  <c r="N12" i="4"/>
  <c r="O12" i="4"/>
  <c r="N13" i="4"/>
  <c r="O13" i="4"/>
  <c r="N14" i="4"/>
  <c r="O14" i="4"/>
  <c r="N17" i="4"/>
  <c r="O17" i="4"/>
  <c r="N18" i="4"/>
  <c r="O18" i="4"/>
  <c r="N19" i="4"/>
  <c r="O19" i="4"/>
  <c r="N20" i="4"/>
  <c r="O20" i="4"/>
  <c r="N21" i="4"/>
  <c r="O21" i="4"/>
  <c r="N22" i="4"/>
  <c r="O22" i="4"/>
  <c r="N23" i="4"/>
  <c r="O23" i="4"/>
  <c r="N24" i="4"/>
  <c r="O24" i="4"/>
  <c r="N26" i="4"/>
  <c r="O26" i="4"/>
  <c r="N27" i="4"/>
  <c r="O27" i="4"/>
  <c r="N28" i="4"/>
  <c r="O28" i="4"/>
  <c r="N29" i="4"/>
  <c r="O29" i="4"/>
  <c r="N31" i="4"/>
  <c r="O31" i="4"/>
  <c r="N34" i="4"/>
  <c r="O34" i="4"/>
  <c r="N35" i="4"/>
  <c r="O35" i="4"/>
  <c r="N36" i="4"/>
  <c r="O36" i="4"/>
  <c r="N38" i="4"/>
  <c r="O38" i="4"/>
  <c r="N39" i="4"/>
  <c r="O39" i="4"/>
  <c r="N40" i="4"/>
  <c r="O40" i="4"/>
  <c r="N41" i="4"/>
  <c r="O41" i="4"/>
  <c r="O3" i="4"/>
  <c r="N3" i="4"/>
  <c r="K4" i="4"/>
  <c r="L4" i="4"/>
  <c r="K6" i="4"/>
  <c r="L6" i="4"/>
  <c r="K7" i="4"/>
  <c r="L7" i="4"/>
  <c r="K8" i="4"/>
  <c r="L8" i="4"/>
  <c r="K9" i="4"/>
  <c r="L9" i="4"/>
  <c r="K10" i="4"/>
  <c r="L10" i="4"/>
  <c r="K11" i="4"/>
  <c r="L11" i="4"/>
  <c r="K12" i="4"/>
  <c r="L12" i="4"/>
  <c r="K13" i="4"/>
  <c r="L13" i="4"/>
  <c r="K14" i="4"/>
  <c r="L14" i="4"/>
  <c r="K17" i="4"/>
  <c r="L17" i="4"/>
  <c r="K18" i="4"/>
  <c r="L18" i="4"/>
  <c r="K19" i="4"/>
  <c r="L19" i="4"/>
  <c r="K20" i="4"/>
  <c r="L20" i="4"/>
  <c r="K21" i="4"/>
  <c r="L21" i="4"/>
  <c r="K22" i="4"/>
  <c r="L22" i="4"/>
  <c r="K23" i="4"/>
  <c r="L23" i="4"/>
  <c r="K24" i="4"/>
  <c r="L24" i="4"/>
  <c r="K26" i="4"/>
  <c r="L26" i="4"/>
  <c r="K27" i="4"/>
  <c r="L27" i="4"/>
  <c r="K28" i="4"/>
  <c r="L28" i="4"/>
  <c r="K29" i="4"/>
  <c r="L29" i="4"/>
  <c r="K31" i="4"/>
  <c r="L31" i="4"/>
  <c r="K34" i="4"/>
  <c r="L34" i="4"/>
  <c r="K35" i="4"/>
  <c r="L35" i="4"/>
  <c r="K36" i="4"/>
  <c r="L36" i="4"/>
  <c r="K38" i="4"/>
  <c r="L38" i="4"/>
  <c r="K39" i="4"/>
  <c r="L39" i="4"/>
  <c r="K40" i="4"/>
  <c r="L40" i="4"/>
  <c r="K41" i="4"/>
  <c r="L41" i="4"/>
  <c r="L3" i="4"/>
  <c r="K3" i="4"/>
  <c r="H4" i="4"/>
  <c r="I4" i="4"/>
  <c r="H6" i="4"/>
  <c r="I6" i="4"/>
  <c r="H7" i="4"/>
  <c r="I7" i="4"/>
  <c r="H8" i="4"/>
  <c r="I8" i="4"/>
  <c r="H9" i="4"/>
  <c r="I9" i="4"/>
  <c r="H10" i="4"/>
  <c r="I10" i="4"/>
  <c r="H11" i="4"/>
  <c r="I11" i="4"/>
  <c r="H12" i="4"/>
  <c r="I12" i="4"/>
  <c r="H13" i="4"/>
  <c r="I13" i="4"/>
  <c r="H14" i="4"/>
  <c r="I14" i="4"/>
  <c r="H17" i="4"/>
  <c r="I17" i="4"/>
  <c r="H18" i="4"/>
  <c r="I18" i="4"/>
  <c r="H19" i="4"/>
  <c r="I19" i="4"/>
  <c r="H20" i="4"/>
  <c r="I20" i="4"/>
  <c r="H21" i="4"/>
  <c r="I21" i="4"/>
  <c r="H22" i="4"/>
  <c r="I22" i="4"/>
  <c r="H23" i="4"/>
  <c r="I23" i="4"/>
  <c r="H24" i="4"/>
  <c r="I24" i="4"/>
  <c r="H26" i="4"/>
  <c r="I26" i="4"/>
  <c r="H27" i="4"/>
  <c r="I27" i="4"/>
  <c r="H28" i="4"/>
  <c r="I28" i="4"/>
  <c r="H29" i="4"/>
  <c r="I29" i="4"/>
  <c r="H31" i="4"/>
  <c r="I31" i="4"/>
  <c r="H34" i="4"/>
  <c r="I34" i="4"/>
  <c r="H35" i="4"/>
  <c r="I35" i="4"/>
  <c r="H36" i="4"/>
  <c r="I36" i="4"/>
  <c r="H38" i="4"/>
  <c r="I38" i="4"/>
  <c r="H39" i="4"/>
  <c r="I39" i="4"/>
  <c r="H40" i="4"/>
  <c r="I40" i="4"/>
  <c r="H41" i="4"/>
  <c r="I41" i="4"/>
  <c r="I3" i="4"/>
  <c r="H3" i="4"/>
  <c r="D4" i="4"/>
  <c r="E4" i="4"/>
  <c r="D6" i="4"/>
  <c r="E6" i="4"/>
  <c r="D7" i="4"/>
  <c r="E7" i="4"/>
  <c r="D8" i="4"/>
  <c r="E8" i="4"/>
  <c r="D9" i="4"/>
  <c r="E9" i="4"/>
  <c r="D10" i="4"/>
  <c r="E10" i="4"/>
  <c r="D11" i="4"/>
  <c r="E11" i="4"/>
  <c r="D12" i="4"/>
  <c r="E12" i="4"/>
  <c r="D13" i="4"/>
  <c r="E13" i="4"/>
  <c r="D14" i="4"/>
  <c r="E14" i="4"/>
  <c r="D17" i="4"/>
  <c r="E17" i="4"/>
  <c r="D18" i="4"/>
  <c r="E18" i="4"/>
  <c r="D19" i="4"/>
  <c r="E19" i="4"/>
  <c r="D20" i="4"/>
  <c r="E20" i="4"/>
  <c r="D21" i="4"/>
  <c r="E21" i="4"/>
  <c r="D22" i="4"/>
  <c r="E22" i="4"/>
  <c r="D23" i="4"/>
  <c r="E23" i="4"/>
  <c r="D24" i="4"/>
  <c r="E24" i="4"/>
  <c r="D26" i="4"/>
  <c r="E26" i="4"/>
  <c r="D27" i="4"/>
  <c r="E27" i="4"/>
  <c r="D28" i="4"/>
  <c r="E28" i="4"/>
  <c r="D29" i="4"/>
  <c r="E29" i="4"/>
  <c r="D31" i="4"/>
  <c r="E31" i="4"/>
  <c r="D34" i="4"/>
  <c r="E34" i="4"/>
  <c r="D35" i="4"/>
  <c r="E35" i="4"/>
  <c r="D36" i="4"/>
  <c r="E36" i="4"/>
  <c r="D38" i="4"/>
  <c r="E38" i="4"/>
  <c r="D39" i="4"/>
  <c r="E39" i="4"/>
  <c r="D40" i="4"/>
  <c r="E40" i="4"/>
  <c r="D41" i="4"/>
  <c r="E41" i="4"/>
  <c r="E3" i="4"/>
  <c r="D3" i="4"/>
  <c r="X4" i="2"/>
  <c r="X6" i="2"/>
  <c r="X7" i="2"/>
  <c r="X8" i="2"/>
  <c r="X9" i="2"/>
  <c r="X10" i="2"/>
  <c r="X11" i="2"/>
  <c r="X12" i="2"/>
  <c r="X13" i="2"/>
  <c r="X14" i="2"/>
  <c r="X17" i="2"/>
  <c r="X18" i="2"/>
  <c r="X19" i="2"/>
  <c r="X20" i="2"/>
  <c r="X21" i="2"/>
  <c r="X22" i="2"/>
  <c r="X23" i="2"/>
  <c r="X24" i="2"/>
  <c r="X26" i="2"/>
  <c r="X27" i="2"/>
  <c r="X28" i="2"/>
  <c r="X29" i="2"/>
  <c r="X31" i="2"/>
  <c r="X34" i="2"/>
  <c r="X35" i="2"/>
  <c r="X36" i="2"/>
  <c r="X38" i="2"/>
  <c r="X39" i="2"/>
  <c r="X40" i="2"/>
  <c r="X41" i="2"/>
  <c r="X3" i="2"/>
  <c r="U4" i="2"/>
  <c r="U6" i="2"/>
  <c r="U7" i="2"/>
  <c r="U8" i="2"/>
  <c r="U9" i="2"/>
  <c r="U10" i="2"/>
  <c r="U11" i="2"/>
  <c r="U12" i="2"/>
  <c r="U13" i="2"/>
  <c r="U14" i="2"/>
  <c r="U17" i="2"/>
  <c r="U18" i="2"/>
  <c r="U19" i="2"/>
  <c r="U20" i="2"/>
  <c r="U21" i="2"/>
  <c r="U22" i="2"/>
  <c r="U23" i="2"/>
  <c r="U24" i="2"/>
  <c r="U26" i="2"/>
  <c r="U27" i="2"/>
  <c r="U28" i="2"/>
  <c r="U29" i="2"/>
  <c r="U31" i="2"/>
  <c r="U34" i="2"/>
  <c r="U35" i="2"/>
  <c r="U36" i="2"/>
  <c r="U38" i="2"/>
  <c r="U39" i="2"/>
  <c r="U40" i="2"/>
  <c r="U41" i="2"/>
  <c r="U3" i="2"/>
  <c r="S4" i="2"/>
  <c r="S6" i="2"/>
  <c r="S7" i="2"/>
  <c r="S8" i="2"/>
  <c r="S9" i="2"/>
  <c r="S10" i="2"/>
  <c r="S11" i="2"/>
  <c r="S12" i="2"/>
  <c r="S13" i="2"/>
  <c r="S14" i="2"/>
  <c r="S17" i="2"/>
  <c r="S18" i="2"/>
  <c r="S19" i="2"/>
  <c r="S20" i="2"/>
  <c r="S21" i="2"/>
  <c r="S22" i="2"/>
  <c r="S23" i="2"/>
  <c r="S24" i="2"/>
  <c r="S26" i="2"/>
  <c r="S27" i="2"/>
  <c r="S28" i="2"/>
  <c r="S29" i="2"/>
  <c r="S31" i="2"/>
  <c r="S34" i="2"/>
  <c r="S35" i="2"/>
  <c r="S36" i="2"/>
  <c r="S38" i="2"/>
  <c r="S39" i="2"/>
  <c r="S40" i="2"/>
  <c r="S41" i="2"/>
  <c r="S3" i="2"/>
  <c r="P4" i="2"/>
  <c r="P6" i="2"/>
  <c r="P7" i="2"/>
  <c r="P8" i="2"/>
  <c r="P9" i="2"/>
  <c r="P10" i="2"/>
  <c r="P11" i="2"/>
  <c r="P12" i="2"/>
  <c r="P13" i="2"/>
  <c r="P14" i="2"/>
  <c r="P17" i="2"/>
  <c r="P18" i="2"/>
  <c r="P19" i="2"/>
  <c r="P20" i="2"/>
  <c r="P21" i="2"/>
  <c r="P22" i="2"/>
  <c r="P23" i="2"/>
  <c r="P24" i="2"/>
  <c r="P26" i="2"/>
  <c r="P27" i="2"/>
  <c r="P28" i="2"/>
  <c r="P29" i="2"/>
  <c r="P31" i="2"/>
  <c r="P34" i="2"/>
  <c r="P35" i="2"/>
  <c r="P36" i="2"/>
  <c r="P38" i="2"/>
  <c r="P39" i="2"/>
  <c r="P40" i="2"/>
  <c r="P41" i="2"/>
  <c r="P3" i="2"/>
  <c r="K4" i="2"/>
  <c r="K6" i="2"/>
  <c r="K7" i="2"/>
  <c r="K8" i="2"/>
  <c r="K9" i="2"/>
  <c r="K10" i="2"/>
  <c r="K11" i="2"/>
  <c r="K12" i="2"/>
  <c r="K13" i="2"/>
  <c r="K14" i="2"/>
  <c r="K17" i="2"/>
  <c r="K18" i="2"/>
  <c r="K19" i="2"/>
  <c r="K20" i="2"/>
  <c r="K21" i="2"/>
  <c r="K22" i="2"/>
  <c r="K23" i="2"/>
  <c r="K24" i="2"/>
  <c r="K26" i="2"/>
  <c r="K27" i="2"/>
  <c r="K28" i="2"/>
  <c r="K29" i="2"/>
  <c r="K31" i="2"/>
  <c r="K34" i="2"/>
  <c r="K35" i="2"/>
  <c r="K36" i="2"/>
  <c r="K38" i="2"/>
  <c r="K39" i="2"/>
  <c r="K40" i="2"/>
  <c r="K41" i="2"/>
  <c r="K3" i="2"/>
  <c r="G4" i="2"/>
  <c r="G6" i="2"/>
  <c r="G7" i="2"/>
  <c r="G8" i="2"/>
  <c r="G9" i="2"/>
  <c r="G10" i="2"/>
  <c r="G11" i="2"/>
  <c r="G12" i="2"/>
  <c r="G13" i="2"/>
  <c r="G14" i="2"/>
  <c r="G17" i="2"/>
  <c r="G18" i="2"/>
  <c r="G19" i="2"/>
  <c r="G20" i="2"/>
  <c r="G21" i="2"/>
  <c r="G22" i="2"/>
  <c r="G23" i="2"/>
  <c r="G24" i="2"/>
  <c r="G26" i="2"/>
  <c r="G27" i="2"/>
  <c r="G28" i="2"/>
  <c r="G29" i="2"/>
  <c r="G31" i="2"/>
  <c r="G34" i="2"/>
  <c r="G35" i="2"/>
  <c r="G36" i="2"/>
  <c r="G38" i="2"/>
  <c r="G39" i="2"/>
  <c r="G40" i="2"/>
  <c r="G41" i="2"/>
  <c r="G3" i="2"/>
  <c r="R26" i="10" l="1"/>
  <c r="R10" i="10"/>
  <c r="R14" i="10"/>
  <c r="R19" i="10"/>
  <c r="Q6" i="10"/>
  <c r="R39" i="10"/>
  <c r="R27" i="10"/>
  <c r="R21" i="10"/>
  <c r="R7" i="10"/>
  <c r="R18" i="10"/>
  <c r="R41" i="10"/>
  <c r="R34" i="10"/>
  <c r="R29" i="10"/>
  <c r="R23" i="10"/>
  <c r="R9" i="10"/>
  <c r="R17" i="10"/>
  <c r="R11" i="10"/>
  <c r="R4" i="10"/>
  <c r="R40" i="10"/>
  <c r="R28" i="10"/>
  <c r="R22" i="10"/>
  <c r="R8" i="10"/>
  <c r="C43" i="2" l="1"/>
  <c r="D43" i="2"/>
  <c r="E43" i="2"/>
  <c r="H43" i="2"/>
  <c r="I43" i="2"/>
  <c r="L43" i="2"/>
  <c r="M43" i="2"/>
  <c r="N43" i="2"/>
  <c r="O43" i="2"/>
  <c r="P43" i="2"/>
  <c r="Q43" i="2"/>
  <c r="R43" i="2"/>
  <c r="T43" i="2"/>
  <c r="V43" i="2"/>
  <c r="C44" i="2"/>
  <c r="D44" i="2"/>
  <c r="E44" i="2"/>
  <c r="H44" i="2"/>
  <c r="I44" i="2"/>
  <c r="J44" i="2"/>
  <c r="L44" i="2"/>
  <c r="M44" i="2"/>
  <c r="N44" i="2"/>
  <c r="O44" i="2"/>
  <c r="P44" i="2"/>
  <c r="Q44" i="2"/>
  <c r="R44" i="2"/>
  <c r="T44" i="2"/>
  <c r="V44" i="2"/>
  <c r="C45" i="2"/>
  <c r="D45" i="2"/>
  <c r="E45" i="2"/>
  <c r="H45" i="2"/>
  <c r="I45" i="2"/>
  <c r="J45" i="2"/>
  <c r="L45" i="2"/>
  <c r="M45" i="2"/>
  <c r="N45" i="2"/>
  <c r="O45" i="2"/>
  <c r="P45" i="2"/>
  <c r="Q45" i="2"/>
  <c r="R45" i="2"/>
  <c r="T45" i="2"/>
  <c r="V45" i="2"/>
  <c r="B45" i="2"/>
  <c r="B44" i="2"/>
  <c r="B43" i="2"/>
  <c r="W45" i="2"/>
  <c r="Q43" i="11"/>
  <c r="R43" i="11"/>
  <c r="F43" i="11"/>
  <c r="H43" i="11"/>
  <c r="J43" i="11"/>
  <c r="L43" i="11"/>
  <c r="C43" i="11"/>
  <c r="N43" i="11"/>
  <c r="Q44" i="11"/>
  <c r="R44" i="11"/>
  <c r="F44" i="11"/>
  <c r="H44" i="11"/>
  <c r="J44" i="11"/>
  <c r="L44" i="11"/>
  <c r="C44" i="11"/>
  <c r="N44" i="11"/>
  <c r="Q45" i="11"/>
  <c r="R45" i="11"/>
  <c r="F45" i="11"/>
  <c r="H45" i="11"/>
  <c r="J45" i="11"/>
  <c r="L45" i="11"/>
  <c r="C45" i="11"/>
  <c r="N45" i="11"/>
  <c r="C43" i="10"/>
  <c r="F43" i="10"/>
  <c r="G43" i="10"/>
  <c r="J43" i="10"/>
  <c r="M43" i="10"/>
  <c r="C44" i="10"/>
  <c r="F44" i="10"/>
  <c r="G44" i="10"/>
  <c r="J44" i="10"/>
  <c r="M44" i="10"/>
  <c r="C45" i="10"/>
  <c r="F45" i="10"/>
  <c r="G45" i="10"/>
  <c r="J45" i="10"/>
  <c r="M45" i="10"/>
  <c r="P44" i="10"/>
  <c r="N45" i="10"/>
  <c r="K45" i="10"/>
  <c r="H44" i="10"/>
  <c r="H45" i="10"/>
  <c r="D44" i="10"/>
  <c r="B45" i="11"/>
  <c r="B44" i="11"/>
  <c r="B43" i="11"/>
  <c r="N43" i="10" l="1"/>
  <c r="G43" i="11"/>
  <c r="K43" i="10"/>
  <c r="U43" i="2"/>
  <c r="K43" i="2"/>
  <c r="S43" i="2"/>
  <c r="G43" i="2"/>
  <c r="L45" i="10"/>
  <c r="O45" i="10"/>
  <c r="E44" i="10"/>
  <c r="I44" i="10"/>
  <c r="W44" i="2"/>
  <c r="W43" i="2"/>
  <c r="X43" i="2" s="1"/>
  <c r="P45" i="10"/>
  <c r="E45" i="10"/>
  <c r="O44" i="10"/>
  <c r="P43" i="10"/>
  <c r="I45" i="10"/>
  <c r="D45" i="10"/>
  <c r="N44" i="10"/>
  <c r="L44" i="10"/>
  <c r="D43" i="10"/>
  <c r="K44" i="10"/>
  <c r="H43" i="10"/>
  <c r="P43" i="11"/>
  <c r="M43" i="11"/>
  <c r="D43" i="11"/>
  <c r="G44" i="11"/>
  <c r="I44" i="11"/>
  <c r="K45" i="11"/>
  <c r="M44" i="11"/>
  <c r="D44" i="11"/>
  <c r="E44" i="11"/>
  <c r="O45" i="11"/>
  <c r="P44" i="11"/>
  <c r="K43" i="11"/>
  <c r="I43" i="11"/>
  <c r="E45" i="11"/>
  <c r="O44" i="11"/>
  <c r="E43" i="11"/>
  <c r="D45" i="11"/>
  <c r="I45" i="11"/>
  <c r="K44" i="11"/>
  <c r="O43" i="11"/>
  <c r="M45" i="11"/>
  <c r="G45" i="11"/>
  <c r="P45" i="11"/>
  <c r="B45" i="10"/>
  <c r="B44" i="10"/>
  <c r="B43" i="10"/>
  <c r="I43" i="10" s="1"/>
  <c r="C43" i="9"/>
  <c r="F43" i="9"/>
  <c r="G43" i="9"/>
  <c r="J43" i="9"/>
  <c r="M43" i="9"/>
  <c r="C44" i="9"/>
  <c r="F44" i="9"/>
  <c r="G44" i="9"/>
  <c r="J44" i="9"/>
  <c r="M44" i="9"/>
  <c r="C45" i="9"/>
  <c r="F45" i="9"/>
  <c r="G45" i="9"/>
  <c r="J45" i="9"/>
  <c r="M45" i="9"/>
  <c r="N45" i="9"/>
  <c r="K44" i="9"/>
  <c r="H45" i="9"/>
  <c r="D44" i="9"/>
  <c r="B45" i="9"/>
  <c r="B44" i="9"/>
  <c r="B43" i="9"/>
  <c r="E43" i="6"/>
  <c r="D43" i="6"/>
  <c r="F43" i="6" s="1"/>
  <c r="C43" i="6"/>
  <c r="G43" i="6"/>
  <c r="I43" i="6" s="1"/>
  <c r="J43" i="6"/>
  <c r="D44" i="6"/>
  <c r="C44" i="6"/>
  <c r="G44" i="6"/>
  <c r="J44" i="6"/>
  <c r="D45" i="6"/>
  <c r="C45" i="6"/>
  <c r="G45" i="6"/>
  <c r="J45" i="6"/>
  <c r="K44" i="6"/>
  <c r="H45" i="6"/>
  <c r="H44" i="6"/>
  <c r="E44" i="6"/>
  <c r="E45" i="6"/>
  <c r="C43" i="4"/>
  <c r="F43" i="4"/>
  <c r="G43" i="4"/>
  <c r="J43" i="4"/>
  <c r="M43" i="4"/>
  <c r="C44" i="4"/>
  <c r="F44" i="4"/>
  <c r="G44" i="4"/>
  <c r="J44" i="4"/>
  <c r="M44" i="4"/>
  <c r="C45" i="4"/>
  <c r="F45" i="4"/>
  <c r="G45" i="4"/>
  <c r="J45" i="4"/>
  <c r="M45" i="4"/>
  <c r="B45" i="4"/>
  <c r="B44" i="4"/>
  <c r="B43" i="4"/>
  <c r="N44" i="4"/>
  <c r="K45" i="4"/>
  <c r="H45" i="4"/>
  <c r="D45" i="4"/>
  <c r="O43" i="10" l="1"/>
  <c r="O43" i="4"/>
  <c r="I43" i="4"/>
  <c r="L43" i="4"/>
  <c r="N43" i="9"/>
  <c r="D43" i="4"/>
  <c r="I45" i="9"/>
  <c r="I43" i="9"/>
  <c r="L43" i="9"/>
  <c r="O45" i="9"/>
  <c r="E43" i="9"/>
  <c r="E45" i="9"/>
  <c r="L45" i="9"/>
  <c r="I45" i="6"/>
  <c r="L44" i="6"/>
  <c r="F44" i="6"/>
  <c r="F45" i="6"/>
  <c r="E45" i="4"/>
  <c r="O44" i="4"/>
  <c r="L45" i="4"/>
  <c r="L44" i="4"/>
  <c r="E44" i="4"/>
  <c r="G44" i="2"/>
  <c r="G45" i="2"/>
  <c r="K44" i="2"/>
  <c r="K45" i="2"/>
  <c r="S45" i="2"/>
  <c r="S44" i="2"/>
  <c r="X45" i="2"/>
  <c r="X44" i="2"/>
  <c r="O45" i="4"/>
  <c r="D44" i="4"/>
  <c r="H43" i="4"/>
  <c r="N45" i="4"/>
  <c r="K44" i="4"/>
  <c r="K43" i="4"/>
  <c r="H44" i="4"/>
  <c r="E43" i="4"/>
  <c r="N43" i="4"/>
  <c r="I44" i="6"/>
  <c r="L45" i="6"/>
  <c r="K45" i="6"/>
  <c r="H43" i="6"/>
  <c r="K43" i="6"/>
  <c r="L43" i="6"/>
  <c r="K45" i="9"/>
  <c r="D45" i="9"/>
  <c r="H43" i="9"/>
  <c r="O43" i="9"/>
  <c r="I44" i="9"/>
  <c r="O44" i="9"/>
  <c r="H44" i="9"/>
  <c r="N44" i="9"/>
  <c r="L44" i="9"/>
  <c r="E44" i="9"/>
  <c r="K43" i="9"/>
  <c r="D43" i="9"/>
  <c r="R43" i="10"/>
  <c r="Q43" i="10"/>
  <c r="Q45" i="10"/>
  <c r="Q44" i="10"/>
  <c r="R45" i="10"/>
  <c r="R44" i="10"/>
  <c r="L43" i="10"/>
  <c r="E43" i="10"/>
  <c r="U44" i="2"/>
  <c r="U45" i="2"/>
  <c r="I44" i="4"/>
  <c r="I45" i="4"/>
</calcChain>
</file>

<file path=xl/sharedStrings.xml><?xml version="1.0" encoding="utf-8"?>
<sst xmlns="http://schemas.openxmlformats.org/spreadsheetml/2006/main" count="561" uniqueCount="238">
  <si>
    <t>LSA Population</t>
  </si>
  <si>
    <t>Total Revenue</t>
  </si>
  <si>
    <t>Total Operating Revenue</t>
  </si>
  <si>
    <t>Local</t>
  </si>
  <si>
    <t>State</t>
  </si>
  <si>
    <t>Federal</t>
  </si>
  <si>
    <t>Other Revenue</t>
  </si>
  <si>
    <t>Local Government Revenue</t>
  </si>
  <si>
    <t>Local % of Total Operating Revenue</t>
  </si>
  <si>
    <t>State Aid to Libraries</t>
  </si>
  <si>
    <t>Other State Funding</t>
  </si>
  <si>
    <t>Total State Government Revenue</t>
  </si>
  <si>
    <t>State % of Total Operating Revenue</t>
  </si>
  <si>
    <t>LSTA Funding: LORI Grants</t>
  </si>
  <si>
    <t>LSTA Funding: Other</t>
  </si>
  <si>
    <t>Stimulus Funding administered by OLIS: ARPA</t>
  </si>
  <si>
    <t>Stimulus Funding: non-library</t>
  </si>
  <si>
    <t>Other Federal Funding</t>
  </si>
  <si>
    <t>Total Federal Government Revenue</t>
  </si>
  <si>
    <t>Federal % of Total Operating Revenue</t>
  </si>
  <si>
    <t>Non-Government Grant Revenue - Operating</t>
  </si>
  <si>
    <t>Non-Gov Grant % of Total Operating Revenue</t>
  </si>
  <si>
    <t>Other Operating Revenue</t>
  </si>
  <si>
    <t>Total Other Operating Revenue</t>
  </si>
  <si>
    <t>Total Other % of Total Operating Revenue</t>
  </si>
  <si>
    <t>Barrington</t>
  </si>
  <si>
    <t>Bristol</t>
  </si>
  <si>
    <t>Jesse M. Smith Memorial Library</t>
  </si>
  <si>
    <t>Burrillville</t>
  </si>
  <si>
    <t>Pascoag Free Public Library</t>
  </si>
  <si>
    <t>Central Falls</t>
  </si>
  <si>
    <t>Charlestown</t>
  </si>
  <si>
    <t>Coventry</t>
  </si>
  <si>
    <t>Cranston</t>
  </si>
  <si>
    <t>Cumberland</t>
  </si>
  <si>
    <t>East Greenwich</t>
  </si>
  <si>
    <t>East Providence</t>
  </si>
  <si>
    <t>Exeter</t>
  </si>
  <si>
    <t>Foster</t>
  </si>
  <si>
    <t>Glocester Manton Free Public Library</t>
  </si>
  <si>
    <t>Glocester</t>
  </si>
  <si>
    <t>Harmony Library</t>
  </si>
  <si>
    <t>Ashaway Free Library</t>
  </si>
  <si>
    <t>Hopkinton</t>
  </si>
  <si>
    <t>Langworthy Public Library</t>
  </si>
  <si>
    <t>Jamestown</t>
  </si>
  <si>
    <t>Johnston</t>
  </si>
  <si>
    <t>Lincoln</t>
  </si>
  <si>
    <t>Little Compton</t>
  </si>
  <si>
    <t>Middletown</t>
  </si>
  <si>
    <t>Narragansett</t>
  </si>
  <si>
    <t>New Shoreham</t>
  </si>
  <si>
    <t>Newport</t>
  </si>
  <si>
    <t>Davisville Free Library</t>
  </si>
  <si>
    <t>North Kingstown</t>
  </si>
  <si>
    <t>North Kingstown Free Library</t>
  </si>
  <si>
    <t>Willett Free Library</t>
  </si>
  <si>
    <t>North Providence</t>
  </si>
  <si>
    <t>North Smithfield</t>
  </si>
  <si>
    <t>Pawtucket</t>
  </si>
  <si>
    <t>Portsmouth</t>
  </si>
  <si>
    <t>Providence Community Library</t>
  </si>
  <si>
    <t>Providence</t>
  </si>
  <si>
    <t>Providence Public Library</t>
  </si>
  <si>
    <t>Richmond</t>
  </si>
  <si>
    <t>Hope Library</t>
  </si>
  <si>
    <t>Scituate</t>
  </si>
  <si>
    <t>North Scituate Public Library</t>
  </si>
  <si>
    <t>East Smithfield Public Library</t>
  </si>
  <si>
    <t>Smithfield</t>
  </si>
  <si>
    <t>Greenville Public Library</t>
  </si>
  <si>
    <t>South Kingstown</t>
  </si>
  <si>
    <t>Tiverton</t>
  </si>
  <si>
    <t>Warren</t>
  </si>
  <si>
    <t>Pontiac Free Library</t>
  </si>
  <si>
    <t>Warwick</t>
  </si>
  <si>
    <t>Warwick Public Library</t>
  </si>
  <si>
    <t>West Greenwich</t>
  </si>
  <si>
    <t>West Warwick</t>
  </si>
  <si>
    <t>Westerly</t>
  </si>
  <si>
    <t>Woonsocket</t>
  </si>
  <si>
    <t>Total</t>
  </si>
  <si>
    <t>Average</t>
  </si>
  <si>
    <t>Median</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</si>
  <si>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</si>
  <si>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</si>
  <si>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</si>
  <si>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</si>
  <si>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</si>
  <si>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</si>
  <si>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</si>
  <si>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</si>
  <si>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</si>
  <si>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</si>
  <si>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</si>
  <si>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</si>
  <si>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</si>
  <si>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</si>
  <si>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</si>
  <si>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</si>
  <si>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</si>
  <si>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</si>
  <si>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</si>
  <si>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</si>
  <si>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</si>
  <si>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</si>
  <si>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</si>
  <si>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</si>
  <si>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</si>
  <si>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 xml:space="preserve">Print </t>
  </si>
  <si>
    <t>Other Materials</t>
  </si>
  <si>
    <t>Collection % of Total Operating Expenditures</t>
  </si>
  <si>
    <t>Print Materials Expenditures</t>
  </si>
  <si>
    <t>Print % of Collection Expenditures</t>
  </si>
  <si>
    <t>Print Expenditures per capita</t>
  </si>
  <si>
    <t>Total Electronic % of Collection Expenditures</t>
  </si>
  <si>
    <t>Total Electronic Collection Expenditures per capita</t>
  </si>
  <si>
    <t>Other Materials Expenditures</t>
  </si>
  <si>
    <t>Other % of Collection Expenditures</t>
  </si>
  <si>
    <t>Other Materials Expenditures per capita</t>
  </si>
  <si>
    <t>Programming</t>
  </si>
  <si>
    <t>Building</t>
  </si>
  <si>
    <t xml:space="preserve">Technology </t>
  </si>
  <si>
    <t>Varied Operating Expenditures</t>
  </si>
  <si>
    <t>Other % of Total Other Operating Expenditures</t>
  </si>
  <si>
    <t>Total Other Operating Expenditures per capita</t>
  </si>
  <si>
    <t>Total Programming Expenditures</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</si>
  <si>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</si>
  <si>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</si>
  <si>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</si>
  <si>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</si>
  <si>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</si>
  <si>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</si>
  <si>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</si>
  <si>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</si>
  <si>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Varied % of Total Other Operating Expenditures</t>
  </si>
  <si>
    <t>Varied Operating Expenditures per capita</t>
  </si>
  <si>
    <t>Total Capital Revenue</t>
  </si>
  <si>
    <t>Expenditures</t>
  </si>
  <si>
    <t>Other Capital Revenue</t>
  </si>
  <si>
    <t>Grand Totals</t>
  </si>
  <si>
    <t>Capital % of Total Revenue</t>
  </si>
  <si>
    <t>Capital Revenue per capita</t>
  </si>
  <si>
    <t>Total Capital Expenditures</t>
  </si>
  <si>
    <t>Capital % of Total Expenditures</t>
  </si>
  <si>
    <t>Capital Expenditures per capita</t>
  </si>
  <si>
    <t>Local Government Capital Revenue</t>
  </si>
  <si>
    <t>Local % of Capital Revenue</t>
  </si>
  <si>
    <t>State Government Capital Revenue</t>
  </si>
  <si>
    <t>State % of Capital Revenue</t>
  </si>
  <si>
    <t>Federal Government Capital Revenue</t>
  </si>
  <si>
    <t>Federal % of Capital Revenue</t>
  </si>
  <si>
    <t>Total Other Capital Revenue</t>
  </si>
  <si>
    <t>Other % of Capital Revenue</t>
  </si>
  <si>
    <t>9.1 Local Government Revenue</t>
  </si>
  <si>
    <t>9.2a State Aid to Libraries</t>
  </si>
  <si>
    <t>9.2b Other State Funding</t>
  </si>
  <si>
    <t>9.3a LSTA Funding: LORI Grants</t>
  </si>
  <si>
    <t>9.3b LSTA Funding: Other</t>
  </si>
  <si>
    <t>9.4 Non-Government Grant Revenue - Operating</t>
  </si>
  <si>
    <t>9.5a Other Operating Revenue</t>
  </si>
  <si>
    <t>9.6 Total Operating Revenue</t>
  </si>
  <si>
    <t>9.7 Local Government Capital Revenue</t>
  </si>
  <si>
    <t>9.8 State Government Capital Revenue</t>
  </si>
  <si>
    <t>9.9 Federal Government Capital Revenue</t>
  </si>
  <si>
    <t>9.10 Non-Government Grant Revenue - Capital</t>
  </si>
  <si>
    <t>9.11a Other Capital Revenue</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</si>
  <si>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</si>
  <si>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</si>
  <si>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</si>
  <si>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</si>
  <si>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</si>
  <si>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</si>
  <si>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</si>
  <si>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</si>
  <si>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</si>
  <si>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9.19a OSL Database Fee</t>
  </si>
  <si>
    <t>9.19b Other Electronic Resources Expenditures</t>
  </si>
  <si>
    <t>9.20a Other Materials Expenditures</t>
  </si>
  <si>
    <t>9.21 Total Collection Expenditures</t>
  </si>
  <si>
    <t>9.22a Youth Programming Expenditures</t>
  </si>
  <si>
    <t>9.22b Adult Programming Expenditures</t>
  </si>
  <si>
    <t>9.22c Other Programming Expenditures</t>
  </si>
  <si>
    <t>9.23 Building Operations Expenditures</t>
  </si>
  <si>
    <t>9.24 Technology Expenditures</t>
  </si>
  <si>
    <t>9.25 OSL Basic Fee</t>
  </si>
  <si>
    <t>9.26a Other Operating Expenditures</t>
  </si>
  <si>
    <t>9.27 Total Other Operating Expenditures</t>
  </si>
  <si>
    <t>9.28 Total Operating Expenditures</t>
  </si>
  <si>
    <t>9.29 Total Capital Expenditures</t>
  </si>
  <si>
    <t>9.30 Total Expenditures</t>
  </si>
  <si>
    <t>9.3c Stimulus Funding administered by OLIS: ARPA</t>
  </si>
  <si>
    <t>9.3d Stimulus Funding: non-library</t>
  </si>
  <si>
    <t>9.3e Other Federal Funding</t>
  </si>
  <si>
    <t>Total Federal Stimulus Revenue (N+O)</t>
  </si>
  <si>
    <t>Municipality</t>
  </si>
  <si>
    <t>Local Revenue per capita</t>
  </si>
  <si>
    <t>Library</t>
  </si>
  <si>
    <t>Legal Service Area Population</t>
  </si>
  <si>
    <t>LSA Pop % of Municipal Pop</t>
  </si>
  <si>
    <t>Library % of Local Government Revenue</t>
  </si>
  <si>
    <t>Total Local Government Revenue</t>
  </si>
  <si>
    <t>% of Local Government Revenue</t>
  </si>
  <si>
    <t>% of Municipal Population</t>
  </si>
  <si>
    <t>Electronic</t>
  </si>
  <si>
    <t>Total Electronic Collection Expenditures</t>
  </si>
  <si>
    <t>Total Varied Operating Expenditures</t>
  </si>
  <si>
    <t>Library Service Area Population</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</si>
  <si>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</si>
  <si>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</si>
  <si>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r>
      <t xml:space="preserve">The spreadsheets included in this file provide the total public library revenue and expenditures for Rhode Island’s 39 municipalities. It should be noted that Rhode Island has 48 library systems operating within those municipalities. The following municipalities have more than one independent library system: 
</t>
    </r>
    <r>
      <rPr>
        <b/>
        <sz val="10"/>
        <rFont val="Arial"/>
        <family val="2"/>
      </rPr>
      <t>Burillville</t>
    </r>
    <r>
      <rPr>
        <sz val="10"/>
        <rFont val="Arial"/>
        <family val="2"/>
      </rPr>
      <t xml:space="preserve">
- Jesse M. Smith Memorial Library 
- Pascoag Free Public Library
</t>
    </r>
    <r>
      <rPr>
        <b/>
        <sz val="10"/>
        <rFont val="Arial"/>
        <family val="2"/>
      </rPr>
      <t>Glocester</t>
    </r>
    <r>
      <rPr>
        <sz val="10"/>
        <rFont val="Arial"/>
        <family val="2"/>
      </rPr>
      <t xml:space="preserve">
- Glocester Manton Free Public Library
- Harmony Library
</t>
    </r>
    <r>
      <rPr>
        <b/>
        <sz val="10"/>
        <rFont val="Arial"/>
        <family val="2"/>
      </rPr>
      <t>Hopkinton</t>
    </r>
    <r>
      <rPr>
        <sz val="10"/>
        <rFont val="Arial"/>
        <family val="2"/>
      </rPr>
      <t xml:space="preserve">
- Ashaway Free Library
- Langworthy Free Library
</t>
    </r>
    <r>
      <rPr>
        <b/>
        <sz val="10"/>
        <rFont val="Arial"/>
        <family val="2"/>
      </rPr>
      <t>North Kingstown</t>
    </r>
    <r>
      <rPr>
        <sz val="10"/>
        <rFont val="Arial"/>
        <family val="2"/>
      </rPr>
      <t xml:space="preserve">
- Davisville Free Library 
- North Kingstown Free Library 
- Willett Free Library
</t>
    </r>
    <r>
      <rPr>
        <b/>
        <sz val="10"/>
        <rFont val="Arial"/>
        <family val="2"/>
      </rPr>
      <t>Providence</t>
    </r>
    <r>
      <rPr>
        <sz val="10"/>
        <rFont val="Arial"/>
        <family val="2"/>
      </rPr>
      <t xml:space="preserve">
- Providence Community Library
- Providence Public Library
</t>
    </r>
    <r>
      <rPr>
        <b/>
        <sz val="10"/>
        <rFont val="Arial"/>
        <family val="2"/>
      </rPr>
      <t>Scituate</t>
    </r>
    <r>
      <rPr>
        <sz val="10"/>
        <rFont val="Arial"/>
        <family val="2"/>
      </rPr>
      <t xml:space="preserve">
- Hope Library 
- North Scituate Public Library
</t>
    </r>
    <r>
      <rPr>
        <b/>
        <sz val="10"/>
        <rFont val="Arial"/>
        <family val="2"/>
      </rPr>
      <t>Smithfield</t>
    </r>
    <r>
      <rPr>
        <sz val="10"/>
        <rFont val="Arial"/>
        <family val="2"/>
      </rPr>
      <t xml:space="preserve">
- East Smithfield Public Library
- Greenville Public Library
</t>
    </r>
    <r>
      <rPr>
        <b/>
        <sz val="10"/>
        <rFont val="Arial"/>
        <family val="2"/>
      </rPr>
      <t>Warwick</t>
    </r>
    <r>
      <rPr>
        <sz val="10"/>
        <rFont val="Arial"/>
        <family val="2"/>
      </rPr>
      <t xml:space="preserve">
- Pontiac Free Library
- Warwick Public Library</t>
    </r>
  </si>
  <si>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</si>
  <si>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</si>
  <si>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</si>
  <si>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</si>
  <si>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</si>
  <si>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</si>
  <si>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Municipal Breakdown</t>
  </si>
  <si>
    <t>Local government funding for multi-library municipalities</t>
  </si>
  <si>
    <t>% Rev to % Pop</t>
  </si>
  <si>
    <t>Comparison chart for multi-library municipalities</t>
  </si>
  <si>
    <t>Operating Expend</t>
  </si>
  <si>
    <t>Operating expenditures broken down by category</t>
  </si>
  <si>
    <t>Staff Expend</t>
  </si>
  <si>
    <t>Staffing expenditures broken down by category</t>
  </si>
  <si>
    <t>Collection Expend</t>
  </si>
  <si>
    <t>Collection expenditures broken down by format</t>
  </si>
  <si>
    <t>Other Operating Expend</t>
  </si>
  <si>
    <t>Other Operating expenditures broken down by category</t>
  </si>
  <si>
    <t>Capital Rev &amp; Expend</t>
  </si>
  <si>
    <t>Capital revenue and expenditures, with breakdowns</t>
  </si>
  <si>
    <t>All Data</t>
  </si>
  <si>
    <t>All financial data, as reported</t>
  </si>
  <si>
    <t>2023 Rhode Island Public Library Statistical Report:
Income and Expenditures by Municipality</t>
  </si>
  <si>
    <t>Release date: February 2024</t>
  </si>
  <si>
    <t xml:space="preserve">These data tables are part of a statistical report based on data collected in the 2023 Rhode Island Public Library Annual Survey. The full report is located on the Office of Library and Information Services website at https://olis.ri.gov/programs-and-support/library-statistics/public-library-annual-survey. </t>
  </si>
  <si>
    <t>Data collected through the Annual Survey covers FY2023 (July 1, 2022 - June 30, 2023). The deadline for the report submission was September 15, 2023.</t>
  </si>
  <si>
    <t>For the municipalities above, the revenue and expenditures for all library systems operating in that municipality have been added together to provide the totals for that municipality.  To see the revenue and expenditures by library system please see the report Income and Expenditures by Library System FY2023 on the OLIS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</si>
</sst>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5">
    <font>
      <sz val="11"/>
      <color theme="1"/>
      <name val="Calibri"/>
      <family val="2"/>
      <scheme val="minor"/>
    </font>
    <font>
      <sz val="10"/>
      <color theme="1"/>
      <name val="Arial Nova"/>
      <family val="2"/>
    </font>
    <font>
      <sz val="10"/>
      <color theme="1"/>
      <name val="Arial Nova"/>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sz val="10"/>
      <name val="Arial"/>
    </font>
    <font>
      <b/>
      <sz val="10"/>
      <color rgb="FFFFFFFF"/>
      <name val="Arial Nova"/>
      <family val="2"/>
    </font>
    <font>
      <sz val="10"/>
      <name val="Arial"/>
      <family val="2"/>
    </font>
    <font>
      <sz val="10"/>
      <color theme="1"/>
      <name val="Arial Nova"/>
    </font>
    <font>
      <b/>
      <sz val="11"/>
      <name val="Calibri"/>
      <family val="2"/>
      <scheme val="minor"/>
    </font>
    <font>
      <b/>
      <sz val="10"/>
      <name val="Arial"/>
      <family val="2"/>
    </font>
    <font>
      <u/>
      <sz val="10"/>
      <color theme="10"/>
      <name val="Arial"/>
      <family val="2"/>
    </font>
  </fonts>
  <fills count="15">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2F75B5"/>
        <bgColor rgb="FF000000"/>
      </patternFill>
    </fill>
    <fill>
      <patternFill patternType="solid">
        <fgColor rgb="FFFFD966"/>
        <bgColor rgb="FF000000"/>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8" fillId="0" borderId="0"/>
    <xf numFmtId="9" fontId="10" fillId="0" borderId="0" applyFont="0" applyFill="0" applyBorder="0" applyAlignment="0" applyProtection="0"/>
    <xf numFmtId="44" fontId="10" fillId="0" borderId="0" applyFont="0" applyFill="0" applyBorder="0" applyAlignment="0" applyProtection="0"/>
    <xf numFmtId="3" fontId="10" fillId="0" borderId="0" applyFont="0" applyFill="0" applyBorder="0" applyAlignment="0" applyProtection="0"/>
    <xf numFmtId="0" fontId="10" fillId="0" borderId="0"/>
    <xf numFmtId="0" fontId="14" fillId="0" borderId="0" applyNumberFormat="0" applyFill="0" applyBorder="0" applyAlignment="0" applyProtection="0"/>
    <xf numFmtId="0" fontId="14" fillId="0" borderId="0" applyNumberFormat="0" applyFill="0" applyBorder="0" applyAlignment="0" applyProtection="0"/>
  </cellStyleXfs>
  <cellXfs count="194">
    <xf numFmtId="0" fontId="0" fillId="0" borderId="0" xfId="0"/>
    <xf numFmtId="0" fontId="2" fillId="0" borderId="0" xfId="0" applyFont="1"/>
    <xf numFmtId="0" fontId="2" fillId="0" borderId="0" xfId="0" applyFont="1" applyAlignment="1">
      <alignment horizontal="center"/>
    </xf>
    <xf numFmtId="0" fontId="6" fillId="0" borderId="1" xfId="0" applyFont="1" applyBorder="1"/>
    <xf numFmtId="3" fontId="6" fillId="0" borderId="1" xfId="0" applyNumberFormat="1" applyFont="1" applyBorder="1" applyAlignment="1">
      <alignment horizontal="center"/>
    </xf>
    <xf numFmtId="164" fontId="6" fillId="0" borderId="1" xfId="2" applyNumberFormat="1" applyFont="1" applyBorder="1" applyAlignment="1">
      <alignment horizontal="center"/>
    </xf>
    <xf numFmtId="9" fontId="6" fillId="0" borderId="1" xfId="3" applyFont="1" applyBorder="1" applyAlignment="1">
      <alignment horizontal="center"/>
    </xf>
    <xf numFmtId="164" fontId="5" fillId="0" borderId="1" xfId="0" applyNumberFormat="1" applyFont="1" applyBorder="1"/>
    <xf numFmtId="44" fontId="6" fillId="0" borderId="1" xfId="2" applyFont="1" applyBorder="1" applyAlignment="1">
      <alignment horizontal="center"/>
    </xf>
    <xf numFmtId="9" fontId="5" fillId="0" borderId="1" xfId="3" applyFont="1" applyBorder="1" applyAlignment="1">
      <alignment horizontal="center"/>
    </xf>
    <xf numFmtId="164" fontId="4" fillId="3" borderId="1" xfId="2" applyNumberFormat="1" applyFont="1" applyFill="1" applyBorder="1" applyAlignment="1">
      <alignment horizontal="center" vertical="center" wrapText="1"/>
    </xf>
    <xf numFmtId="164" fontId="6" fillId="11" borderId="1" xfId="2" applyNumberFormat="1" applyFont="1" applyFill="1" applyBorder="1" applyAlignment="1">
      <alignment horizontal="center" vertical="center" wrapText="1"/>
    </xf>
    <xf numFmtId="164" fontId="4" fillId="3" borderId="10" xfId="2" applyNumberFormat="1" applyFont="1" applyFill="1" applyBorder="1" applyAlignment="1">
      <alignment horizontal="center" vertical="center" wrapText="1"/>
    </xf>
    <xf numFmtId="164" fontId="4" fillId="4" borderId="1" xfId="2" applyNumberFormat="1" applyFont="1" applyFill="1" applyBorder="1" applyAlignment="1">
      <alignment horizontal="center" vertical="center" wrapText="1"/>
    </xf>
    <xf numFmtId="164" fontId="6" fillId="8" borderId="1" xfId="2" applyNumberFormat="1" applyFont="1" applyFill="1" applyBorder="1" applyAlignment="1">
      <alignment horizontal="center" vertical="center" wrapText="1"/>
    </xf>
    <xf numFmtId="164" fontId="6" fillId="8" borderId="10"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6" fillId="6" borderId="1" xfId="2" applyNumberFormat="1" applyFont="1" applyFill="1" applyBorder="1" applyAlignment="1">
      <alignment horizontal="center" vertical="center" wrapText="1"/>
    </xf>
    <xf numFmtId="164" fontId="6" fillId="10" borderId="1" xfId="2" applyNumberFormat="1" applyFont="1" applyFill="1" applyBorder="1" applyAlignment="1">
      <alignment horizontal="center" vertical="center" wrapText="1"/>
    </xf>
    <xf numFmtId="164" fontId="6" fillId="10" borderId="10" xfId="2"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2" fontId="2" fillId="0" borderId="0" xfId="1" applyNumberFormat="1" applyFont="1" applyAlignment="1">
      <alignment horizontal="center"/>
    </xf>
    <xf numFmtId="164" fontId="6" fillId="9" borderId="1" xfId="2" applyNumberFormat="1" applyFont="1" applyFill="1" applyBorder="1" applyAlignment="1">
      <alignment horizontal="center" vertical="center" wrapText="1"/>
    </xf>
    <xf numFmtId="164" fontId="6" fillId="9" borderId="10" xfId="2" applyNumberFormat="1" applyFont="1" applyFill="1" applyBorder="1" applyAlignment="1">
      <alignment horizontal="center" vertical="center" wrapText="1"/>
    </xf>
    <xf numFmtId="9" fontId="6" fillId="0" borderId="1" xfId="3" applyNumberFormat="1" applyFont="1" applyBorder="1" applyAlignment="1">
      <alignment horizontal="center"/>
    </xf>
    <xf numFmtId="164" fontId="6" fillId="7" borderId="1" xfId="2"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4" fillId="2" borderId="10"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0" borderId="0" xfId="0" applyFont="1"/>
    <xf numFmtId="0" fontId="1" fillId="0" borderId="0" xfId="0" applyFont="1" applyBorder="1"/>
    <xf numFmtId="3" fontId="1" fillId="0" borderId="6" xfId="1" applyNumberFormat="1" applyFont="1" applyBorder="1" applyAlignment="1">
      <alignment horizontal="center"/>
    </xf>
    <xf numFmtId="164" fontId="1" fillId="0" borderId="5" xfId="0" applyNumberFormat="1" applyFont="1" applyBorder="1"/>
    <xf numFmtId="164" fontId="1" fillId="0" borderId="0" xfId="0" applyNumberFormat="1" applyFont="1" applyBorder="1"/>
    <xf numFmtId="9" fontId="1" fillId="0" borderId="0" xfId="3" applyFont="1" applyBorder="1" applyAlignment="1">
      <alignment horizontal="center"/>
    </xf>
    <xf numFmtId="9" fontId="1" fillId="0" borderId="0" xfId="3" applyNumberFormat="1" applyFont="1" applyBorder="1" applyAlignment="1">
      <alignment horizontal="center"/>
    </xf>
    <xf numFmtId="165" fontId="1" fillId="0" borderId="6" xfId="3" applyNumberFormat="1" applyFont="1" applyBorder="1" applyAlignment="1">
      <alignment horizontal="center"/>
    </xf>
    <xf numFmtId="165" fontId="1" fillId="0" borderId="0" xfId="3" applyNumberFormat="1" applyFont="1" applyBorder="1" applyAlignment="1">
      <alignment horizontal="center"/>
    </xf>
    <xf numFmtId="0" fontId="1" fillId="11" borderId="5" xfId="0" applyFont="1" applyFill="1" applyBorder="1"/>
    <xf numFmtId="0" fontId="1" fillId="11" borderId="0" xfId="0" applyFont="1" applyFill="1" applyBorder="1"/>
    <xf numFmtId="0" fontId="1" fillId="11" borderId="0" xfId="0" applyFont="1" applyFill="1" applyBorder="1" applyAlignment="1">
      <alignment horizontal="center"/>
    </xf>
    <xf numFmtId="0" fontId="1" fillId="11" borderId="6" xfId="0" applyFont="1" applyFill="1" applyBorder="1" applyAlignment="1">
      <alignment horizontal="center"/>
    </xf>
    <xf numFmtId="3" fontId="1" fillId="0" borderId="0" xfId="1" applyNumberFormat="1" applyFont="1" applyBorder="1" applyAlignment="1">
      <alignment horizontal="center"/>
    </xf>
    <xf numFmtId="44" fontId="1" fillId="0" borderId="0" xfId="0" applyNumberFormat="1" applyFont="1" applyBorder="1"/>
    <xf numFmtId="44" fontId="1" fillId="0" borderId="6" xfId="0" applyNumberFormat="1" applyFont="1" applyBorder="1"/>
    <xf numFmtId="9" fontId="1" fillId="11" borderId="0" xfId="3" applyFont="1" applyFill="1" applyBorder="1" applyAlignment="1">
      <alignment horizontal="center"/>
    </xf>
    <xf numFmtId="0" fontId="1" fillId="11" borderId="6" xfId="0" applyFont="1" applyFill="1" applyBorder="1"/>
    <xf numFmtId="164" fontId="1" fillId="0" borderId="6" xfId="0" applyNumberFormat="1" applyFont="1" applyBorder="1"/>
    <xf numFmtId="3" fontId="1" fillId="0" borderId="0" xfId="1" applyNumberFormat="1" applyFont="1" applyAlignment="1">
      <alignment horizontal="center"/>
    </xf>
    <xf numFmtId="164" fontId="1" fillId="0" borderId="0" xfId="2" applyNumberFormat="1" applyFont="1"/>
    <xf numFmtId="164" fontId="1" fillId="0" borderId="0" xfId="2" applyNumberFormat="1" applyFont="1" applyAlignment="1">
      <alignment horizontal="center"/>
    </xf>
    <xf numFmtId="164" fontId="1" fillId="0" borderId="0" xfId="2" applyNumberFormat="1" applyFont="1" applyFill="1" applyAlignment="1">
      <alignment horizontal="center"/>
    </xf>
    <xf numFmtId="164" fontId="1" fillId="0" borderId="0" xfId="2" applyNumberFormat="1" applyFont="1" applyFill="1"/>
    <xf numFmtId="9" fontId="1" fillId="0" borderId="6" xfId="3" applyNumberFormat="1" applyFont="1" applyBorder="1" applyAlignment="1">
      <alignment horizontal="center"/>
    </xf>
    <xf numFmtId="164" fontId="6" fillId="0" borderId="1" xfId="2" applyNumberFormat="1" applyFont="1" applyFill="1" applyBorder="1" applyAlignment="1">
      <alignment horizontal="center"/>
    </xf>
    <xf numFmtId="0" fontId="1" fillId="0" borderId="0" xfId="0" applyFont="1" applyBorder="1" applyAlignment="1">
      <alignment vertical="center"/>
    </xf>
    <xf numFmtId="3" fontId="1" fillId="0" borderId="6" xfId="1" applyNumberFormat="1" applyFont="1" applyBorder="1" applyAlignment="1">
      <alignment horizontal="center" vertical="center"/>
    </xf>
    <xf numFmtId="164" fontId="1" fillId="0" borderId="5" xfId="0" applyNumberFormat="1" applyFont="1" applyBorder="1" applyAlignment="1">
      <alignment vertical="center"/>
    </xf>
    <xf numFmtId="164" fontId="1" fillId="0" borderId="0" xfId="0" applyNumberFormat="1" applyFont="1" applyBorder="1" applyAlignment="1">
      <alignment vertical="center"/>
    </xf>
    <xf numFmtId="9" fontId="1" fillId="0" borderId="0" xfId="3" applyFont="1" applyBorder="1" applyAlignment="1">
      <alignment horizontal="center" vertical="center"/>
    </xf>
    <xf numFmtId="165" fontId="1" fillId="0" borderId="0" xfId="3" applyNumberFormat="1" applyFont="1" applyBorder="1" applyAlignment="1">
      <alignment horizontal="center" vertical="center"/>
    </xf>
    <xf numFmtId="9" fontId="1" fillId="0" borderId="0" xfId="3" applyNumberFormat="1" applyFont="1" applyBorder="1" applyAlignment="1">
      <alignment horizontal="center" vertical="center"/>
    </xf>
    <xf numFmtId="9" fontId="1" fillId="0" borderId="6" xfId="3" applyNumberFormat="1" applyFont="1" applyBorder="1" applyAlignment="1">
      <alignment horizontal="center" vertical="center"/>
    </xf>
    <xf numFmtId="0" fontId="2" fillId="0" borderId="0" xfId="0" applyFont="1" applyAlignment="1">
      <alignment vertical="center"/>
    </xf>
    <xf numFmtId="3" fontId="1" fillId="0" borderId="0" xfId="1" applyNumberFormat="1" applyFont="1" applyBorder="1" applyAlignment="1">
      <alignment horizontal="center" vertical="center"/>
    </xf>
    <xf numFmtId="44" fontId="1" fillId="0" borderId="0" xfId="0" applyNumberFormat="1" applyFont="1" applyBorder="1" applyAlignment="1">
      <alignment vertical="center"/>
    </xf>
    <xf numFmtId="44" fontId="1" fillId="0" borderId="6" xfId="0" applyNumberFormat="1" applyFont="1" applyBorder="1" applyAlignment="1">
      <alignment vertical="center"/>
    </xf>
    <xf numFmtId="44" fontId="1" fillId="0" borderId="0" xfId="2" applyFont="1" applyBorder="1"/>
    <xf numFmtId="44" fontId="1" fillId="0" borderId="0" xfId="2" applyFont="1" applyBorder="1" applyAlignment="1">
      <alignment vertical="center"/>
    </xf>
    <xf numFmtId="164" fontId="1" fillId="0" borderId="6" xfId="0" applyNumberFormat="1" applyFont="1" applyBorder="1" applyAlignment="1">
      <alignment vertical="center"/>
    </xf>
    <xf numFmtId="0" fontId="2" fillId="0" borderId="5" xfId="0" applyFont="1" applyBorder="1"/>
    <xf numFmtId="0" fontId="2" fillId="0" borderId="0" xfId="0" applyFont="1" applyBorder="1"/>
    <xf numFmtId="0" fontId="2" fillId="0" borderId="6" xfId="0" applyFont="1" applyBorder="1"/>
    <xf numFmtId="3" fontId="1" fillId="0" borderId="0" xfId="0" applyNumberFormat="1" applyFont="1" applyBorder="1" applyAlignment="1">
      <alignment horizontal="center"/>
    </xf>
    <xf numFmtId="164" fontId="1" fillId="0" borderId="13" xfId="0" applyNumberFormat="1" applyFont="1" applyBorder="1"/>
    <xf numFmtId="44" fontId="2" fillId="0" borderId="0" xfId="0" applyNumberFormat="1" applyFont="1"/>
    <xf numFmtId="44" fontId="6" fillId="0" borderId="1" xfId="2" applyNumberFormat="1" applyFont="1" applyBorder="1" applyAlignment="1">
      <alignment horizontal="center"/>
    </xf>
    <xf numFmtId="164" fontId="1" fillId="0" borderId="0" xfId="2" applyNumberFormat="1" applyFont="1" applyBorder="1" applyAlignment="1"/>
    <xf numFmtId="0" fontId="6" fillId="8"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164" fontId="1" fillId="0" borderId="5" xfId="2" applyNumberFormat="1" applyFont="1" applyBorder="1" applyAlignment="1"/>
    <xf numFmtId="0" fontId="9" fillId="12" borderId="2" xfId="4" applyFont="1" applyFill="1" applyBorder="1" applyAlignment="1">
      <alignment horizontal="center" vertical="center"/>
    </xf>
    <xf numFmtId="0" fontId="9" fillId="12" borderId="14" xfId="4" applyFont="1" applyFill="1" applyBorder="1" applyAlignment="1">
      <alignment horizontal="center" vertical="center" wrapText="1"/>
    </xf>
    <xf numFmtId="0" fontId="6" fillId="13" borderId="14" xfId="4" applyFont="1" applyFill="1" applyBorder="1" applyAlignment="1">
      <alignment horizontal="center" vertical="center" wrapText="1"/>
    </xf>
    <xf numFmtId="0" fontId="9" fillId="12" borderId="15" xfId="4" applyFont="1" applyFill="1" applyBorder="1" applyAlignment="1">
      <alignment horizontal="center" vertical="center" wrapText="1"/>
    </xf>
    <xf numFmtId="0" fontId="7" fillId="0" borderId="0" xfId="4" applyFont="1"/>
    <xf numFmtId="0" fontId="7" fillId="0" borderId="5" xfId="4" applyFont="1" applyBorder="1"/>
    <xf numFmtId="9" fontId="7" fillId="0" borderId="0" xfId="5" applyFont="1" applyBorder="1" applyAlignment="1">
      <alignment horizontal="center"/>
    </xf>
    <xf numFmtId="164" fontId="7" fillId="0" borderId="0" xfId="6" applyNumberFormat="1" applyFont="1" applyBorder="1"/>
    <xf numFmtId="164" fontId="7" fillId="0" borderId="6" xfId="4" applyNumberFormat="1" applyFont="1" applyBorder="1"/>
    <xf numFmtId="3" fontId="7" fillId="0" borderId="0" xfId="7" applyFont="1" applyBorder="1" applyAlignment="1">
      <alignment horizontal="center"/>
    </xf>
    <xf numFmtId="0" fontId="7" fillId="0" borderId="3" xfId="4" applyFont="1" applyBorder="1"/>
    <xf numFmtId="0" fontId="7" fillId="0" borderId="4" xfId="4" applyFont="1" applyBorder="1"/>
    <xf numFmtId="3" fontId="7" fillId="0" borderId="4" xfId="7" applyFont="1" applyBorder="1" applyAlignment="1">
      <alignment horizontal="center"/>
    </xf>
    <xf numFmtId="9" fontId="7" fillId="0" borderId="4" xfId="5" applyFont="1" applyBorder="1" applyAlignment="1">
      <alignment horizontal="center"/>
    </xf>
    <xf numFmtId="164" fontId="7" fillId="0" borderId="4" xfId="6" applyNumberFormat="1" applyFont="1" applyBorder="1"/>
    <xf numFmtId="164" fontId="7" fillId="0" borderId="7" xfId="4" applyNumberFormat="1" applyFont="1" applyBorder="1"/>
    <xf numFmtId="0" fontId="11" fillId="0" borderId="10" xfId="0" applyFont="1" applyBorder="1"/>
    <xf numFmtId="0" fontId="11" fillId="0" borderId="9" xfId="0" applyFont="1" applyBorder="1"/>
    <xf numFmtId="0" fontId="11" fillId="0" borderId="1" xfId="0" applyFont="1" applyBorder="1" applyAlignment="1">
      <alignment horizontal="left"/>
    </xf>
    <xf numFmtId="9" fontId="11" fillId="0" borderId="2" xfId="0" applyNumberFormat="1" applyFont="1" applyBorder="1"/>
    <xf numFmtId="9" fontId="11" fillId="0" borderId="15" xfId="0" applyNumberFormat="1" applyFont="1" applyBorder="1"/>
    <xf numFmtId="0" fontId="11" fillId="0" borderId="11" xfId="0" applyFont="1" applyBorder="1" applyAlignment="1">
      <alignment horizontal="left" indent="1"/>
    </xf>
    <xf numFmtId="9" fontId="11" fillId="0" borderId="5" xfId="0" applyNumberFormat="1" applyFont="1" applyBorder="1"/>
    <xf numFmtId="9" fontId="11" fillId="0" borderId="6" xfId="0" applyNumberFormat="1" applyFont="1" applyBorder="1"/>
    <xf numFmtId="0" fontId="11" fillId="0" borderId="12" xfId="0" applyFont="1" applyBorder="1" applyAlignment="1">
      <alignment horizontal="left" indent="1"/>
    </xf>
    <xf numFmtId="0" fontId="11" fillId="0" borderId="13" xfId="0" applyFont="1" applyBorder="1" applyAlignment="1">
      <alignment horizontal="left" indent="1"/>
    </xf>
    <xf numFmtId="9" fontId="11" fillId="0" borderId="3" xfId="0" applyNumberFormat="1" applyFont="1" applyBorder="1"/>
    <xf numFmtId="9" fontId="11" fillId="0" borderId="7" xfId="0" applyNumberFormat="1" applyFont="1" applyBorder="1"/>
    <xf numFmtId="164" fontId="6" fillId="11" borderId="10" xfId="2" applyNumberFormat="1" applyFont="1" applyFill="1" applyBorder="1" applyAlignment="1">
      <alignment horizontal="center" vertical="center" wrapText="1"/>
    </xf>
    <xf numFmtId="44" fontId="1" fillId="0" borderId="0" xfId="2" applyNumberFormat="1" applyFont="1" applyBorder="1" applyAlignment="1"/>
    <xf numFmtId="0" fontId="4" fillId="3" borderId="1" xfId="0" applyFont="1" applyFill="1" applyBorder="1" applyAlignment="1">
      <alignment horizontal="center" vertical="center" wrapText="1"/>
    </xf>
    <xf numFmtId="164" fontId="6" fillId="6" borderId="10" xfId="2" applyNumberFormat="1" applyFont="1" applyFill="1" applyBorder="1" applyAlignment="1">
      <alignment horizontal="center"/>
    </xf>
    <xf numFmtId="164" fontId="6" fillId="6" borderId="8" xfId="2" applyNumberFormat="1" applyFont="1" applyFill="1" applyBorder="1" applyAlignment="1">
      <alignment horizontal="center"/>
    </xf>
    <xf numFmtId="164" fontId="6" fillId="6" borderId="9" xfId="2" applyNumberFormat="1" applyFont="1" applyFill="1" applyBorder="1" applyAlignment="1">
      <alignment horizontal="center"/>
    </xf>
    <xf numFmtId="164" fontId="4" fillId="4" borderId="1" xfId="2" applyNumberFormat="1" applyFont="1" applyFill="1" applyBorder="1" applyAlignment="1">
      <alignment horizontal="center"/>
    </xf>
    <xf numFmtId="164" fontId="4" fillId="5" borderId="1" xfId="2" applyNumberFormat="1" applyFont="1" applyFill="1" applyBorder="1" applyAlignment="1">
      <alignment horizontal="center"/>
    </xf>
    <xf numFmtId="164" fontId="4" fillId="2" borderId="1" xfId="2" applyNumberFormat="1" applyFont="1" applyFill="1" applyBorder="1" applyAlignment="1">
      <alignment horizont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164" fontId="4" fillId="3" borderId="11" xfId="2" applyNumberFormat="1" applyFont="1" applyFill="1" applyBorder="1" applyAlignment="1">
      <alignment horizontal="center" vertical="center" wrapText="1"/>
    </xf>
    <xf numFmtId="164" fontId="4" fillId="3" borderId="3" xfId="2"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6" fillId="6" borderId="1" xfId="2" applyNumberFormat="1" applyFont="1" applyFill="1" applyBorder="1" applyAlignment="1">
      <alignment horizontal="center"/>
    </xf>
    <xf numFmtId="164" fontId="4" fillId="3" borderId="1" xfId="2" applyNumberFormat="1" applyFont="1" applyFill="1" applyBorder="1" applyAlignment="1">
      <alignment horizontal="center"/>
    </xf>
    <xf numFmtId="0" fontId="4" fillId="2" borderId="3" xfId="0" applyFont="1" applyFill="1" applyBorder="1" applyAlignment="1">
      <alignment horizontal="center" vertical="center" wrapText="1"/>
    </xf>
    <xf numFmtId="164" fontId="4" fillId="2" borderId="10" xfId="2" applyNumberFormat="1" applyFont="1" applyFill="1" applyBorder="1" applyAlignment="1">
      <alignment horizontal="center"/>
    </xf>
    <xf numFmtId="164" fontId="4" fillId="2" borderId="8" xfId="2" applyNumberFormat="1" applyFont="1" applyFill="1" applyBorder="1" applyAlignment="1">
      <alignment horizontal="center"/>
    </xf>
    <xf numFmtId="164" fontId="4" fillId="2" borderId="9" xfId="2" applyNumberFormat="1" applyFont="1" applyFill="1" applyBorder="1" applyAlignment="1">
      <alignment horizontal="center"/>
    </xf>
    <xf numFmtId="164" fontId="4" fillId="5" borderId="10" xfId="2" applyNumberFormat="1" applyFont="1" applyFill="1" applyBorder="1" applyAlignment="1">
      <alignment horizontal="center"/>
    </xf>
    <xf numFmtId="164" fontId="4" fillId="5" borderId="8" xfId="2" applyNumberFormat="1" applyFont="1" applyFill="1" applyBorder="1" applyAlignment="1">
      <alignment horizontal="center"/>
    </xf>
    <xf numFmtId="164" fontId="4" fillId="5" borderId="9" xfId="2" applyNumberFormat="1" applyFont="1" applyFill="1" applyBorder="1" applyAlignment="1">
      <alignment horizontal="center"/>
    </xf>
    <xf numFmtId="164" fontId="4" fillId="2" borderId="11" xfId="2" applyNumberFormat="1" applyFont="1" applyFill="1" applyBorder="1" applyAlignment="1">
      <alignment horizontal="center" vertical="center" wrapText="1"/>
    </xf>
    <xf numFmtId="164" fontId="4" fillId="2" borderId="12" xfId="2"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4" fillId="3" borderId="8" xfId="2" applyNumberFormat="1" applyFont="1" applyFill="1" applyBorder="1" applyAlignment="1">
      <alignment horizontal="center"/>
    </xf>
    <xf numFmtId="164" fontId="4" fillId="4" borderId="8" xfId="2" applyNumberFormat="1" applyFont="1" applyFill="1" applyBorder="1" applyAlignment="1">
      <alignment horizontal="center"/>
    </xf>
    <xf numFmtId="164" fontId="4" fillId="3" borderId="10" xfId="2" applyNumberFormat="1" applyFont="1" applyFill="1" applyBorder="1" applyAlignment="1">
      <alignment horizontal="center"/>
    </xf>
    <xf numFmtId="164" fontId="4" fillId="3" borderId="9" xfId="2" applyNumberFormat="1" applyFont="1" applyFill="1" applyBorder="1" applyAlignment="1">
      <alignment horizontal="center"/>
    </xf>
    <xf numFmtId="164" fontId="4" fillId="4" borderId="10" xfId="2" applyNumberFormat="1" applyFont="1" applyFill="1" applyBorder="1" applyAlignment="1">
      <alignment horizontal="center"/>
    </xf>
    <xf numFmtId="164" fontId="4" fillId="4" borderId="9" xfId="2" applyNumberFormat="1" applyFont="1" applyFill="1" applyBorder="1" applyAlignment="1">
      <alignment horizontal="center"/>
    </xf>
    <xf numFmtId="0" fontId="1" fillId="0" borderId="5" xfId="0" applyFont="1" applyBorder="1"/>
    <xf numFmtId="0" fontId="11" fillId="0" borderId="1" xfId="0" pivotButton="1" applyFont="1" applyBorder="1"/>
    <xf numFmtId="0" fontId="7" fillId="0" borderId="0" xfId="4" applyFont="1" applyBorder="1"/>
    <xf numFmtId="3" fontId="7" fillId="0" borderId="0" xfId="4" applyNumberFormat="1" applyFont="1" applyBorder="1" applyAlignment="1">
      <alignment horizontal="center"/>
    </xf>
    <xf numFmtId="164" fontId="1" fillId="0" borderId="0" xfId="2" applyNumberFormat="1" applyFont="1" applyBorder="1" applyAlignment="1">
      <alignment vertical="center"/>
    </xf>
    <xf numFmtId="164" fontId="1" fillId="0" borderId="5" xfId="2" applyNumberFormat="1" applyFont="1" applyBorder="1" applyAlignment="1">
      <alignment vertical="center"/>
    </xf>
    <xf numFmtId="164" fontId="2" fillId="0" borderId="5" xfId="2" applyNumberFormat="1" applyFont="1" applyBorder="1"/>
    <xf numFmtId="10" fontId="1" fillId="0" borderId="0" xfId="3" applyNumberFormat="1" applyFont="1" applyBorder="1" applyAlignment="1">
      <alignment horizontal="center"/>
    </xf>
    <xf numFmtId="10" fontId="1" fillId="0" borderId="0" xfId="3" applyNumberFormat="1" applyFont="1" applyBorder="1" applyAlignment="1">
      <alignment horizontal="center" vertical="center"/>
    </xf>
    <xf numFmtId="44" fontId="1" fillId="0" borderId="0" xfId="2" applyFont="1" applyBorder="1" applyAlignment="1"/>
    <xf numFmtId="0" fontId="6" fillId="9" borderId="1" xfId="0" applyFont="1" applyFill="1" applyBorder="1" applyAlignment="1">
      <alignment horizontal="center" vertical="center" wrapText="1"/>
    </xf>
    <xf numFmtId="164" fontId="1" fillId="0" borderId="5" xfId="2" applyNumberFormat="1" applyFont="1" applyBorder="1" applyAlignment="1">
      <alignment horizontal="center"/>
    </xf>
    <xf numFmtId="164" fontId="6" fillId="7" borderId="10" xfId="2" applyNumberFormat="1" applyFont="1" applyFill="1" applyBorder="1" applyAlignment="1">
      <alignment horizontal="center" vertical="center" wrapText="1"/>
    </xf>
    <xf numFmtId="0" fontId="6" fillId="9" borderId="10" xfId="0" applyFont="1" applyFill="1" applyBorder="1" applyAlignment="1">
      <alignment horizontal="center" vertical="center" wrapText="1"/>
    </xf>
    <xf numFmtId="0" fontId="1" fillId="0" borderId="5" xfId="0" applyFont="1" applyBorder="1" applyAlignment="1">
      <alignment vertical="center"/>
    </xf>
    <xf numFmtId="164" fontId="1" fillId="0" borderId="6" xfId="2" applyNumberFormat="1" applyFont="1" applyBorder="1" applyAlignment="1"/>
    <xf numFmtId="164" fontId="1" fillId="0" borderId="6" xfId="2" applyNumberFormat="1" applyFont="1" applyBorder="1" applyAlignment="1">
      <alignment vertical="center"/>
    </xf>
    <xf numFmtId="164" fontId="1" fillId="0" borderId="0" xfId="2" applyNumberFormat="1" applyFont="1" applyAlignment="1"/>
    <xf numFmtId="0" fontId="10" fillId="14" borderId="16" xfId="8" applyFill="1" applyBorder="1"/>
    <xf numFmtId="0" fontId="12" fillId="14" borderId="17" xfId="8" applyFont="1" applyFill="1" applyBorder="1" applyAlignment="1">
      <alignment horizontal="center" vertical="center" wrapText="1"/>
    </xf>
    <xf numFmtId="0" fontId="12" fillId="14" borderId="18" xfId="8" applyFont="1" applyFill="1" applyBorder="1" applyAlignment="1">
      <alignment horizontal="center" vertical="center" wrapText="1"/>
    </xf>
    <xf numFmtId="0" fontId="12" fillId="0" borderId="0" xfId="8" applyFont="1" applyAlignment="1">
      <alignment vertical="center"/>
    </xf>
    <xf numFmtId="0" fontId="10" fillId="0" borderId="0" xfId="8"/>
    <xf numFmtId="0" fontId="10" fillId="14" borderId="19" xfId="8" applyFill="1" applyBorder="1"/>
    <xf numFmtId="0" fontId="10" fillId="14" borderId="0" xfId="8" applyFill="1"/>
    <xf numFmtId="0" fontId="10" fillId="14" borderId="20" xfId="8" applyFill="1" applyBorder="1"/>
    <xf numFmtId="0" fontId="10" fillId="14" borderId="0" xfId="8" applyFill="1" applyAlignment="1">
      <alignment horizontal="left" vertical="center" wrapText="1"/>
    </xf>
    <xf numFmtId="0" fontId="10" fillId="14" borderId="20" xfId="8" applyFill="1" applyBorder="1" applyAlignment="1">
      <alignment horizontal="left" vertical="center" wrapText="1"/>
    </xf>
    <xf numFmtId="0" fontId="10" fillId="14" borderId="19" xfId="8" applyFill="1" applyBorder="1" applyAlignment="1">
      <alignment vertical="center"/>
    </xf>
    <xf numFmtId="0" fontId="10" fillId="0" borderId="0" xfId="8" applyAlignment="1">
      <alignment vertical="center"/>
    </xf>
    <xf numFmtId="0" fontId="10" fillId="14" borderId="0" xfId="8" applyFill="1" applyAlignment="1">
      <alignment horizontal="left" vertical="center" wrapText="1"/>
    </xf>
    <xf numFmtId="0" fontId="10" fillId="14" borderId="20" xfId="8" applyFill="1" applyBorder="1" applyAlignment="1">
      <alignment horizontal="left" vertical="center" wrapText="1"/>
    </xf>
    <xf numFmtId="0" fontId="10" fillId="14" borderId="0" xfId="8" applyFill="1" applyAlignment="1">
      <alignment vertical="center" wrapText="1"/>
    </xf>
    <xf numFmtId="0" fontId="10" fillId="14" borderId="20" xfId="8" applyFill="1" applyBorder="1" applyAlignment="1">
      <alignment vertical="center" wrapText="1"/>
    </xf>
    <xf numFmtId="0" fontId="10" fillId="14" borderId="0" xfId="8" applyFill="1" applyAlignment="1">
      <alignment vertical="center" wrapText="1"/>
    </xf>
    <xf numFmtId="0" fontId="10" fillId="14" borderId="20" xfId="8" applyFill="1" applyBorder="1" applyAlignment="1">
      <alignment vertical="center" wrapText="1"/>
    </xf>
    <xf numFmtId="0" fontId="10" fillId="14" borderId="0" xfId="8" applyFill="1" applyAlignment="1">
      <alignment wrapText="1"/>
    </xf>
    <xf numFmtId="0" fontId="10" fillId="14" borderId="20" xfId="8" applyFill="1" applyBorder="1" applyAlignment="1">
      <alignment wrapText="1"/>
    </xf>
    <xf numFmtId="0" fontId="13" fillId="14" borderId="0" xfId="8" applyFont="1" applyFill="1"/>
    <xf numFmtId="0" fontId="14" fillId="0" borderId="0" xfId="9" applyFill="1"/>
    <xf numFmtId="0" fontId="10" fillId="14" borderId="21" xfId="8" applyFill="1" applyBorder="1"/>
    <xf numFmtId="0" fontId="10" fillId="0" borderId="22" xfId="8" applyBorder="1"/>
    <xf numFmtId="0" fontId="10" fillId="14" borderId="22" xfId="8" applyFill="1" applyBorder="1"/>
    <xf numFmtId="0" fontId="10" fillId="14" borderId="23" xfId="8" applyFill="1" applyBorder="1"/>
    <xf numFmtId="0" fontId="14" fillId="0" borderId="0" xfId="10"/>
  </cellXfs>
  <cellStyles count="11">
    <cellStyle name="Comma" xfId="1" builtinId="3"/>
    <cellStyle name="Currency" xfId="2" builtinId="4"/>
    <cellStyle name="Currency 2" xfId="6" xr:uid="{9888F8CD-352B-4BD6-BEC2-E1EFBF6E18A5}"/>
    <cellStyle name="Hyperlink 2" xfId="9" xr:uid="{26AD8EC9-F7A5-4D8B-8287-FA53ED9E1B1A}"/>
    <cellStyle name="Hyperlink 2 2" xfId="10" xr:uid="{24433BCF-0CD3-4EDF-BBF1-79B02CD119D1}"/>
    <cellStyle name="Normal" xfId="0" builtinId="0"/>
    <cellStyle name="Normal 2" xfId="8" xr:uid="{ADBC27F6-C099-439E-86F7-46C1F42B1325}"/>
    <cellStyle name="Normal 3" xfId="4" xr:uid="{7D93C622-B4B6-4AD6-B9E4-B6001762FFA8}"/>
    <cellStyle name="Percent" xfId="3" builtinId="5"/>
    <cellStyle name="Percent 2" xfId="5" xr:uid="{EEFD15D4-D1D6-4768-B7CD-791DE80FA704}"/>
    <cellStyle name="sInteger" xfId="7" xr:uid="{4A7A501F-BCF9-4835-9E48-783CD21BF743}"/>
  </cellStyles>
  <dxfs count="6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s>
  <tableStyles count="0" defaultTableStyle="TableStyleMedium2" defaultPivotStyle="PivotStyleLight16"/>
  <colors>
    <mruColors>
      <color rgb="FF38C3E4"/>
      <color rgb="FF13768E"/>
      <color rgb="FFE84E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[financial23-muni-publish.xlsx]% Rev to % Pop!PivotTable9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latin typeface="Arial Nova" panose="020B0504020202020204" pitchFamily="34" charset="0"/>
              </a:rPr>
              <a:t>Comparison of library's percentage of total local government revenue to library's percentage of total municipal population.</a:t>
            </a:r>
            <a:endParaRPr lang="en-US" b="0">
              <a:effectLst/>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75000"/>
            </a:schemeClr>
          </a:solidFill>
          <a:ln>
            <a:noFill/>
          </a:ln>
          <a:effectLst/>
        </c:spPr>
      </c:pivotFmt>
      <c:pivotFmt>
        <c:idx val="3"/>
        <c:spPr>
          <a:solidFill>
            <a:schemeClr val="accent5">
              <a:lumMod val="75000"/>
            </a:schemeClr>
          </a:solidFill>
          <a:ln>
            <a:noFill/>
          </a:ln>
          <a:effectLst/>
        </c:spPr>
      </c:pivotFmt>
      <c:pivotFmt>
        <c:idx val="4"/>
        <c:spPr>
          <a:solidFill>
            <a:schemeClr val="accent5">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5">
              <a:lumMod val="75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ova" panose="020B0504020202020204" pitchFamily="34" charset="0"/>
                  <a:ea typeface="+mn-ea"/>
                  <a:cs typeface="+mn-cs"/>
                </a:defRPr>
              </a:pPr>
              <a:endParaRPr lang="en-US"/>
            </a:p>
          </c:txPr>
        </c:dLbl>
      </c:pivotFmt>
      <c:pivotFmt>
        <c:idx val="7"/>
        <c:spPr>
          <a:solidFill>
            <a:schemeClr val="accent5">
              <a:lumMod val="75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ova" panose="020B0504020202020204" pitchFamily="34" charset="0"/>
                  <a:ea typeface="+mn-ea"/>
                  <a:cs typeface="+mn-cs"/>
                </a:defRPr>
              </a:pPr>
              <a:endParaRPr lang="en-US"/>
            </a:p>
          </c:txPr>
        </c:dLbl>
      </c:pivotFmt>
      <c:pivotFmt>
        <c:idx val="8"/>
        <c:spPr>
          <a:solidFill>
            <a:schemeClr val="accent5">
              <a:lumMod val="75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ova" panose="020B0504020202020204" pitchFamily="34" charset="0"/>
                  <a:ea typeface="+mn-ea"/>
                  <a:cs typeface="+mn-cs"/>
                </a:defRPr>
              </a:pPr>
              <a:endParaRPr lang="en-US"/>
            </a:p>
          </c:txPr>
        </c:dLbl>
      </c:pivotFmt>
    </c:pivotFmts>
    <c:plotArea>
      <c:layout/>
      <c:barChart>
        <c:barDir val="bar"/>
        <c:grouping val="clustered"/>
        <c:varyColors val="0"/>
        <c:ser>
          <c:idx val="0"/>
          <c:order val="0"/>
          <c:tx>
            <c:strRef>
              <c:f>'% Rev to % Pop'!$B$3</c:f>
              <c:strCache>
                <c:ptCount val="1"/>
                <c:pt idx="0">
                  <c:v>% of Municipal Population</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Pop'!$B$4:$B$28</c:f>
              <c:numCache>
                <c:formatCode>0%</c:formatCode>
                <c:ptCount val="17"/>
                <c:pt idx="0">
                  <c:v>0.76308949127367254</c:v>
                </c:pt>
                <c:pt idx="1">
                  <c:v>0.23691050872632752</c:v>
                </c:pt>
                <c:pt idx="2">
                  <c:v>0.45007018247443353</c:v>
                </c:pt>
                <c:pt idx="3">
                  <c:v>0.54992981752556647</c:v>
                </c:pt>
                <c:pt idx="4">
                  <c:v>0.44986901643248395</c:v>
                </c:pt>
                <c:pt idx="5">
                  <c:v>0.55013098356751611</c:v>
                </c:pt>
                <c:pt idx="6">
                  <c:v>0.21603202077022934</c:v>
                </c:pt>
                <c:pt idx="7">
                  <c:v>0.71473388143660754</c:v>
                </c:pt>
                <c:pt idx="8">
                  <c:v>6.9234097793163127E-2</c:v>
                </c:pt>
                <c:pt idx="9">
                  <c:v>0.68999759079053491</c:v>
                </c:pt>
                <c:pt idx="10">
                  <c:v>0.31000240920946504</c:v>
                </c:pt>
                <c:pt idx="11">
                  <c:v>0.40735747303543912</c:v>
                </c:pt>
                <c:pt idx="12">
                  <c:v>0.59264252696456088</c:v>
                </c:pt>
                <c:pt idx="13">
                  <c:v>0.42842933357446422</c:v>
                </c:pt>
                <c:pt idx="14">
                  <c:v>0.57157066642553578</c:v>
                </c:pt>
                <c:pt idx="15">
                  <c:v>0.11628412397522428</c:v>
                </c:pt>
                <c:pt idx="16">
                  <c:v>0.88371587602477575</c:v>
                </c:pt>
              </c:numCache>
            </c:numRef>
          </c:val>
          <c:extLst>
            <c:ext xmlns:c16="http://schemas.microsoft.com/office/drawing/2014/chart" uri="{C3380CC4-5D6E-409C-BE32-E72D297353CC}">
              <c16:uniqueId val="{00000000-C689-4329-AE64-835510FEF5D6}"/>
            </c:ext>
          </c:extLst>
        </c:ser>
        <c:ser>
          <c:idx val="1"/>
          <c:order val="1"/>
          <c:tx>
            <c:strRef>
              <c:f>'% Rev to % Pop'!$C$3</c:f>
              <c:strCache>
                <c:ptCount val="1"/>
                <c:pt idx="0">
                  <c:v>% of Local Government Revenue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Pop'!$C$4:$C$28</c:f>
              <c:numCache>
                <c:formatCode>0%</c:formatCode>
                <c:ptCount val="17"/>
                <c:pt idx="0">
                  <c:v>0.9058036122363895</c:v>
                </c:pt>
                <c:pt idx="1">
                  <c:v>9.4196387763610542E-2</c:v>
                </c:pt>
                <c:pt idx="2">
                  <c:v>0.4545770150155562</c:v>
                </c:pt>
                <c:pt idx="3">
                  <c:v>0.54542298498444386</c:v>
                </c:pt>
                <c:pt idx="4">
                  <c:v>0.5</c:v>
                </c:pt>
                <c:pt idx="5">
                  <c:v>0.5</c:v>
                </c:pt>
                <c:pt idx="6">
                  <c:v>8.4060640615177696E-3</c:v>
                </c:pt>
                <c:pt idx="7">
                  <c:v>0.98428431501542335</c:v>
                </c:pt>
                <c:pt idx="8">
                  <c:v>7.3096209230589298E-3</c:v>
                </c:pt>
                <c:pt idx="9">
                  <c:v>0.91326560003950241</c:v>
                </c:pt>
                <c:pt idx="10">
                  <c:v>8.6734399960497546E-2</c:v>
                </c:pt>
                <c:pt idx="11">
                  <c:v>0.50360683713122434</c:v>
                </c:pt>
                <c:pt idx="12">
                  <c:v>0.49639316286877566</c:v>
                </c:pt>
                <c:pt idx="13">
                  <c:v>0.39131581146951117</c:v>
                </c:pt>
                <c:pt idx="14">
                  <c:v>0.60868418853048889</c:v>
                </c:pt>
                <c:pt idx="15">
                  <c:v>0</c:v>
                </c:pt>
                <c:pt idx="16">
                  <c:v>1</c:v>
                </c:pt>
              </c:numCache>
            </c:numRef>
          </c:val>
          <c:extLst>
            <c:ext xmlns:c16="http://schemas.microsoft.com/office/drawing/2014/chart" uri="{C3380CC4-5D6E-409C-BE32-E72D297353CC}">
              <c16:uniqueId val="{00000001-C689-4329-AE64-835510FEF5D6}"/>
            </c:ext>
          </c:extLst>
        </c:ser>
        <c:dLbls>
          <c:showLegendKey val="0"/>
          <c:showVal val="0"/>
          <c:showCatName val="0"/>
          <c:showSerName val="0"/>
          <c:showPercent val="0"/>
          <c:showBubbleSize val="0"/>
        </c:dLbls>
        <c:gapWidth val="50"/>
        <c:axId val="103177048"/>
        <c:axId val="103178360"/>
      </c:barChart>
      <c:catAx>
        <c:axId val="103177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03178360"/>
        <c:crosses val="autoZero"/>
        <c:auto val="1"/>
        <c:lblAlgn val="ctr"/>
        <c:lblOffset val="100"/>
        <c:noMultiLvlLbl val="0"/>
      </c:catAx>
      <c:valAx>
        <c:axId val="103178360"/>
        <c:scaling>
          <c:orientation val="minMax"/>
          <c:max val="1"/>
        </c:scaling>
        <c:delete val="1"/>
        <c:axPos val="b"/>
        <c:numFmt formatCode="0%" sourceLinked="1"/>
        <c:majorTickMark val="none"/>
        <c:minorTickMark val="none"/>
        <c:tickLblPos val="nextTo"/>
        <c:crossAx val="103177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303069</xdr:colOff>
      <xdr:row>16</xdr:row>
      <xdr:rowOff>1147378</xdr:rowOff>
    </xdr:from>
    <xdr:to>
      <xdr:col>10</xdr:col>
      <xdr:colOff>441372</xdr:colOff>
      <xdr:row>21</xdr:row>
      <xdr:rowOff>88240</xdr:rowOff>
    </xdr:to>
    <xdr:pic>
      <xdr:nvPicPr>
        <xdr:cNvPr id="2" name="Picture 1">
          <a:extLst>
            <a:ext uri="{FF2B5EF4-FFF2-40B4-BE49-F238E27FC236}">
              <a16:creationId xmlns:a16="http://schemas.microsoft.com/office/drawing/2014/main" id="{FDC0CFB1-E44E-49AA-B9BC-81B74BDF85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70369" y="10177078"/>
          <a:ext cx="747903" cy="750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2</xdr:row>
      <xdr:rowOff>9525</xdr:rowOff>
    </xdr:from>
    <xdr:to>
      <xdr:col>6</xdr:col>
      <xdr:colOff>238125</xdr:colOff>
      <xdr:row>17</xdr:row>
      <xdr:rowOff>104775</xdr:rowOff>
    </xdr:to>
    <mc:AlternateContent xmlns:mc="http://schemas.openxmlformats.org/markup-compatibility/2006" xmlns:a14="http://schemas.microsoft.com/office/drawing/2010/main">
      <mc:Choice Requires="a14">
        <xdr:graphicFrame macro="">
          <xdr:nvGraphicFramePr>
            <xdr:cNvPr id="2" name="Municipality">
              <a:extLst>
                <a:ext uri="{FF2B5EF4-FFF2-40B4-BE49-F238E27FC236}">
                  <a16:creationId xmlns:a16="http://schemas.microsoft.com/office/drawing/2014/main" id="{E14B35B8-8897-4763-8F72-5B84C27FDE51}"/>
                </a:ext>
              </a:extLst>
            </xdr:cNvPr>
            <xdr:cNvGraphicFramePr/>
          </xdr:nvGraphicFramePr>
          <xdr:xfrm>
            <a:off x="0" y="0"/>
            <a:ext cx="0" cy="0"/>
          </xdr:xfrm>
          <a:graphic>
            <a:graphicData uri="http://schemas.microsoft.com/office/drawing/2010/slicer">
              <sle:slicer xmlns:sle="http://schemas.microsoft.com/office/drawing/2010/slicer" name="Municipality"/>
            </a:graphicData>
          </a:graphic>
        </xdr:graphicFrame>
      </mc:Choice>
      <mc:Fallback xmlns="">
        <xdr:sp macro="" textlink="">
          <xdr:nvSpPr>
            <xdr:cNvPr id="0" name=""/>
            <xdr:cNvSpPr>
              <a:spLocks noTextEdit="1"/>
            </xdr:cNvSpPr>
          </xdr:nvSpPr>
          <xdr:spPr>
            <a:xfrm>
              <a:off x="6296025" y="333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514350</xdr:colOff>
      <xdr:row>0</xdr:row>
      <xdr:rowOff>9525</xdr:rowOff>
    </xdr:from>
    <xdr:to>
      <xdr:col>21</xdr:col>
      <xdr:colOff>0</xdr:colOff>
      <xdr:row>44</xdr:row>
      <xdr:rowOff>142875</xdr:rowOff>
    </xdr:to>
    <xdr:graphicFrame macro="">
      <xdr:nvGraphicFramePr>
        <xdr:cNvPr id="3" name="Chart 2">
          <a:extLst>
            <a:ext uri="{FF2B5EF4-FFF2-40B4-BE49-F238E27FC236}">
              <a16:creationId xmlns:a16="http://schemas.microsoft.com/office/drawing/2014/main" id="{1A2F44C2-A5B0-498F-9D01-23F350968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rigov.sharepoint.com/sites/olis/Data-Statistics/Annual%20Survey/3.%20Data%20&amp;%20Reports/2022-CompStats/Published/financial22-muni-publis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zger, Kelly (OLIS)" refreshedDate="45330.605850231485" createdVersion="8" refreshedVersion="8" minRefreshableVersion="3" recordCount="17" xr:uid="{9C5D6CCC-3E6E-41D5-AE14-2246CD8D7418}">
  <cacheSource type="worksheet">
    <worksheetSource ref="A1:G18" sheet="Municipal Breakdown" r:id="rId2"/>
  </cacheSource>
  <cacheFields count="7">
    <cacheField name="Library" numFmtId="0">
      <sharedItems count="17">
        <s v="Jesse M. Smith Memorial Library"/>
        <s v="Pascoag Free Public Library"/>
        <s v="Glocester Manton Free Public Library"/>
        <s v="Harmony Library"/>
        <s v="Ashaway Free Library"/>
        <s v="Langworthy Public Library"/>
        <s v="Davisville Free Library"/>
        <s v="North Kingstown Free Library"/>
        <s v="Willett Free Library"/>
        <s v="Providence Community Library"/>
        <s v="Providence Public Library"/>
        <s v="Hope Library"/>
        <s v="North Scituate Public Library"/>
        <s v="East Smithfield Public Library"/>
        <s v="Greenville Public Library"/>
        <s v="Pontiac Free Library"/>
        <s v="Warwick Public Library"/>
      </sharedItems>
    </cacheField>
    <cacheField name="Municipality" numFmtId="0">
      <sharedItems count="8">
        <s v="Burrillville"/>
        <s v="Glocester"/>
        <s v="Hopkinton"/>
        <s v="North Kingstown"/>
        <s v="Providence"/>
        <s v="Scituate"/>
        <s v="Smithfield"/>
        <s v="Warwick"/>
      </sharedItems>
    </cacheField>
    <cacheField name="Legal Service Area Population" numFmtId="3">
      <sharedItems containsSemiMixedTypes="0" containsString="0" containsNumber="1" containsInteger="1" minValue="1920" maxValue="131744" count="17">
        <n v="12330"/>
        <n v="3828"/>
        <n v="4489"/>
        <n v="5485"/>
        <n v="3778"/>
        <n v="4620"/>
        <n v="5991"/>
        <n v="19821"/>
        <n v="1920"/>
        <n v="131744"/>
        <n v="59190"/>
        <n v="4230"/>
        <n v="6154"/>
        <n v="9476"/>
        <n v="12642"/>
        <n v="9631"/>
        <n v="73192"/>
      </sharedItems>
    </cacheField>
    <cacheField name="LSA Pop % of Municipal Pop" numFmtId="9">
      <sharedItems containsSemiMixedTypes="0" containsString="0" containsNumber="1" minValue="6.9234097793163127E-2" maxValue="0.88371587602477575" count="17">
        <n v="0.76308949127367254"/>
        <n v="0.23691050872632752"/>
        <n v="0.45007018247443353"/>
        <n v="0.54992981752556647"/>
        <n v="0.44986901643248395"/>
        <n v="0.55013098356751611"/>
        <n v="0.21603202077022934"/>
        <n v="0.71473388143660754"/>
        <n v="6.9234097793163127E-2"/>
        <n v="0.68999759079053491"/>
        <n v="0.31000240920946504"/>
        <n v="0.40735747303543912"/>
        <n v="0.59264252696456088"/>
        <n v="0.42842933357446422"/>
        <n v="0.57157066642553578"/>
        <n v="0.11628412397522428"/>
        <n v="0.88371587602477575"/>
      </sharedItems>
    </cacheField>
    <cacheField name="Local Government Revenue" numFmtId="164">
      <sharedItems containsSemiMixedTypes="0" containsString="0" containsNumber="1" containsInteger="1" minValue="0" maxValue="3995000" count="16">
        <n v="812562"/>
        <n v="84500"/>
        <n v="171531"/>
        <n v="205811"/>
        <n v="68000"/>
        <n v="11500"/>
        <n v="1346560"/>
        <n v="10000"/>
        <n v="3995000"/>
        <n v="379412"/>
        <n v="271502"/>
        <n v="267613"/>
        <n v="575849"/>
        <n v="895722"/>
        <n v="0"/>
        <n v="3578114"/>
      </sharedItems>
    </cacheField>
    <cacheField name="Library % of Local Government Revenue" numFmtId="9">
      <sharedItems containsSemiMixedTypes="0" containsString="0" containsNumber="1" minValue="0" maxValue="1" count="16">
        <n v="0.9058036122363895"/>
        <n v="9.4196387763610542E-2"/>
        <n v="0.4545770150155562"/>
        <n v="0.54542298498444386"/>
        <n v="0.5"/>
        <n v="8.4060640615177696E-3"/>
        <n v="0.98428431501542335"/>
        <n v="7.3096209230589298E-3"/>
        <n v="0.91326560003950241"/>
        <n v="8.6734399960497546E-2"/>
        <n v="0.50360683713122434"/>
        <n v="0.49639316286877566"/>
        <n v="0.39131581146951117"/>
        <n v="0.60868418853048889"/>
        <n v="0"/>
        <n v="1"/>
      </sharedItems>
    </cacheField>
    <cacheField name="Total Local Government Revenue" numFmtId="164">
      <sharedItems containsSemiMixedTypes="0" containsString="0" containsNumber="1" containsInteger="1" minValue="136000" maxValue="4374412" count="8">
        <n v="897062"/>
        <n v="377342"/>
        <n v="136000"/>
        <n v="1368060"/>
        <n v="4374412"/>
        <n v="539115"/>
        <n v="1471571"/>
        <n v="3578114"/>
      </sharedItems>
    </cacheField>
  </cacheFields>
  <extLst>
    <ext xmlns:x14="http://schemas.microsoft.com/office/spreadsheetml/2009/9/main" uri="{725AE2AE-9491-48be-B2B4-4EB974FC3084}">
      <x14:pivotCacheDefinition pivotCacheId="53222953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x v="0"/>
    <x v="0"/>
    <x v="0"/>
    <x v="0"/>
    <x v="0"/>
  </r>
  <r>
    <x v="1"/>
    <x v="0"/>
    <x v="1"/>
    <x v="1"/>
    <x v="1"/>
    <x v="1"/>
    <x v="0"/>
  </r>
  <r>
    <x v="2"/>
    <x v="1"/>
    <x v="2"/>
    <x v="2"/>
    <x v="2"/>
    <x v="2"/>
    <x v="1"/>
  </r>
  <r>
    <x v="3"/>
    <x v="1"/>
    <x v="3"/>
    <x v="3"/>
    <x v="3"/>
    <x v="3"/>
    <x v="1"/>
  </r>
  <r>
    <x v="4"/>
    <x v="2"/>
    <x v="4"/>
    <x v="4"/>
    <x v="4"/>
    <x v="4"/>
    <x v="2"/>
  </r>
  <r>
    <x v="5"/>
    <x v="2"/>
    <x v="5"/>
    <x v="5"/>
    <x v="4"/>
    <x v="4"/>
    <x v="2"/>
  </r>
  <r>
    <x v="6"/>
    <x v="3"/>
    <x v="6"/>
    <x v="6"/>
    <x v="5"/>
    <x v="5"/>
    <x v="3"/>
  </r>
  <r>
    <x v="7"/>
    <x v="3"/>
    <x v="7"/>
    <x v="7"/>
    <x v="6"/>
    <x v="6"/>
    <x v="3"/>
  </r>
  <r>
    <x v="8"/>
    <x v="3"/>
    <x v="8"/>
    <x v="8"/>
    <x v="7"/>
    <x v="7"/>
    <x v="3"/>
  </r>
  <r>
    <x v="9"/>
    <x v="4"/>
    <x v="9"/>
    <x v="9"/>
    <x v="8"/>
    <x v="8"/>
    <x v="4"/>
  </r>
  <r>
    <x v="10"/>
    <x v="4"/>
    <x v="10"/>
    <x v="10"/>
    <x v="9"/>
    <x v="9"/>
    <x v="4"/>
  </r>
  <r>
    <x v="11"/>
    <x v="5"/>
    <x v="11"/>
    <x v="11"/>
    <x v="10"/>
    <x v="10"/>
    <x v="5"/>
  </r>
  <r>
    <x v="12"/>
    <x v="5"/>
    <x v="12"/>
    <x v="12"/>
    <x v="11"/>
    <x v="11"/>
    <x v="5"/>
  </r>
  <r>
    <x v="13"/>
    <x v="6"/>
    <x v="13"/>
    <x v="13"/>
    <x v="12"/>
    <x v="12"/>
    <x v="6"/>
  </r>
  <r>
    <x v="14"/>
    <x v="6"/>
    <x v="14"/>
    <x v="14"/>
    <x v="13"/>
    <x v="13"/>
    <x v="6"/>
  </r>
  <r>
    <x v="15"/>
    <x v="7"/>
    <x v="15"/>
    <x v="15"/>
    <x v="14"/>
    <x v="14"/>
    <x v="7"/>
  </r>
  <r>
    <x v="16"/>
    <x v="7"/>
    <x v="16"/>
    <x v="16"/>
    <x v="15"/>
    <x v="1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36725D-C3AD-4712-ACCE-1CDE5E47776E}" name="PivotTable9" cacheId="5"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chartFormat="2" rowHeaderCaption="Municipality">
  <location ref="A3:C28" firstHeaderRow="0" firstDataRow="1" firstDataCol="1"/>
  <pivotFields count="7">
    <pivotField axis="axisRow" showAll="0">
      <items count="18">
        <item x="4"/>
        <item x="6"/>
        <item x="13"/>
        <item x="2"/>
        <item x="14"/>
        <item x="3"/>
        <item x="11"/>
        <item x="0"/>
        <item x="5"/>
        <item x="7"/>
        <item x="12"/>
        <item x="1"/>
        <item x="15"/>
        <item x="9"/>
        <item x="10"/>
        <item x="16"/>
        <item x="8"/>
        <item t="default"/>
      </items>
    </pivotField>
    <pivotField axis="axisRow" showAll="0">
      <items count="9">
        <item x="0"/>
        <item x="1"/>
        <item x="2"/>
        <item x="3"/>
        <item x="4"/>
        <item x="5"/>
        <item x="6"/>
        <item x="7"/>
        <item t="default"/>
      </items>
    </pivotField>
    <pivotField numFmtId="3" showAll="0"/>
    <pivotField dataField="1" numFmtId="9" showAll="0"/>
    <pivotField numFmtId="164" showAll="0"/>
    <pivotField dataField="1" numFmtId="9" showAll="0"/>
    <pivotField numFmtId="164" showAll="0"/>
  </pivotFields>
  <rowFields count="2">
    <field x="1"/>
    <field x="0"/>
  </rowFields>
  <rowItems count="25">
    <i>
      <x/>
    </i>
    <i r="1">
      <x v="7"/>
    </i>
    <i r="1">
      <x v="11"/>
    </i>
    <i>
      <x v="1"/>
    </i>
    <i r="1">
      <x v="3"/>
    </i>
    <i r="1">
      <x v="5"/>
    </i>
    <i>
      <x v="2"/>
    </i>
    <i r="1">
      <x/>
    </i>
    <i r="1">
      <x v="8"/>
    </i>
    <i>
      <x v="3"/>
    </i>
    <i r="1">
      <x v="1"/>
    </i>
    <i r="1">
      <x v="9"/>
    </i>
    <i r="1">
      <x v="16"/>
    </i>
    <i>
      <x v="4"/>
    </i>
    <i r="1">
      <x v="13"/>
    </i>
    <i r="1">
      <x v="14"/>
    </i>
    <i>
      <x v="5"/>
    </i>
    <i r="1">
      <x v="6"/>
    </i>
    <i r="1">
      <x v="10"/>
    </i>
    <i>
      <x v="6"/>
    </i>
    <i r="1">
      <x v="2"/>
    </i>
    <i r="1">
      <x v="4"/>
    </i>
    <i>
      <x v="7"/>
    </i>
    <i r="1">
      <x v="12"/>
    </i>
    <i r="1">
      <x v="15"/>
    </i>
  </rowItems>
  <colFields count="1">
    <field x="-2"/>
  </colFields>
  <colItems count="2">
    <i>
      <x/>
    </i>
    <i i="1">
      <x v="1"/>
    </i>
  </colItems>
  <dataFields count="2">
    <dataField name="% of Municipal Population" fld="3" baseField="1" baseItem="0" numFmtId="9"/>
    <dataField name="% of Local Government Revenue" fld="5" baseField="1" baseItem="0" numFmtId="9"/>
  </dataFields>
  <formats count="52">
    <format dxfId="59">
      <pivotArea field="1" type="button" dataOnly="0" labelOnly="1" outline="0" axis="axisRow" fieldPosition="0"/>
    </format>
    <format dxfId="58">
      <pivotArea dataOnly="0" labelOnly="1" fieldPosition="0">
        <references count="1">
          <reference field="1" count="0"/>
        </references>
      </pivotArea>
    </format>
    <format dxfId="57">
      <pivotArea dataOnly="0" labelOnly="1" grandRow="1" outline="0" fieldPosition="0"/>
    </format>
    <format dxfId="56">
      <pivotArea dataOnly="0" labelOnly="1" fieldPosition="0">
        <references count="2">
          <reference field="0" count="2">
            <x v="7"/>
            <x v="11"/>
          </reference>
          <reference field="1" count="1" selected="0">
            <x v="0"/>
          </reference>
        </references>
      </pivotArea>
    </format>
    <format dxfId="55">
      <pivotArea dataOnly="0" labelOnly="1" fieldPosition="0">
        <references count="2">
          <reference field="0" count="2">
            <x v="3"/>
            <x v="5"/>
          </reference>
          <reference field="1" count="1" selected="0">
            <x v="1"/>
          </reference>
        </references>
      </pivotArea>
    </format>
    <format dxfId="54">
      <pivotArea dataOnly="0" labelOnly="1" fieldPosition="0">
        <references count="2">
          <reference field="0" count="2">
            <x v="0"/>
            <x v="8"/>
          </reference>
          <reference field="1" count="1" selected="0">
            <x v="2"/>
          </reference>
        </references>
      </pivotArea>
    </format>
    <format dxfId="53">
      <pivotArea dataOnly="0" labelOnly="1" fieldPosition="0">
        <references count="2">
          <reference field="0" count="3">
            <x v="1"/>
            <x v="9"/>
            <x v="16"/>
          </reference>
          <reference field="1" count="1" selected="0">
            <x v="3"/>
          </reference>
        </references>
      </pivotArea>
    </format>
    <format dxfId="52">
      <pivotArea dataOnly="0" labelOnly="1" fieldPosition="0">
        <references count="2">
          <reference field="0" count="2">
            <x v="13"/>
            <x v="14"/>
          </reference>
          <reference field="1" count="1" selected="0">
            <x v="4"/>
          </reference>
        </references>
      </pivotArea>
    </format>
    <format dxfId="51">
      <pivotArea dataOnly="0" labelOnly="1" fieldPosition="0">
        <references count="2">
          <reference field="0" count="2">
            <x v="6"/>
            <x v="10"/>
          </reference>
          <reference field="1" count="1" selected="0">
            <x v="5"/>
          </reference>
        </references>
      </pivotArea>
    </format>
    <format dxfId="50">
      <pivotArea dataOnly="0" labelOnly="1" fieldPosition="0">
        <references count="2">
          <reference field="0" count="2">
            <x v="2"/>
            <x v="4"/>
          </reference>
          <reference field="1" count="1" selected="0">
            <x v="6"/>
          </reference>
        </references>
      </pivotArea>
    </format>
    <format dxfId="49">
      <pivotArea dataOnly="0" labelOnly="1" fieldPosition="0">
        <references count="2">
          <reference field="0" count="2">
            <x v="12"/>
            <x v="15"/>
          </reference>
          <reference field="1" count="1" selected="0">
            <x v="7"/>
          </reference>
        </references>
      </pivotArea>
    </format>
    <format dxfId="48">
      <pivotArea type="all" dataOnly="0" outline="0" fieldPosition="0"/>
    </format>
    <format dxfId="47">
      <pivotArea outline="0" collapsedLevelsAreSubtotals="1" fieldPosition="0"/>
    </format>
    <format dxfId="46">
      <pivotArea field="1" type="button" dataOnly="0" labelOnly="1" outline="0" axis="axisRow" fieldPosition="0"/>
    </format>
    <format dxfId="45">
      <pivotArea dataOnly="0" labelOnly="1" fieldPosition="0">
        <references count="1">
          <reference field="1" count="0"/>
        </references>
      </pivotArea>
    </format>
    <format dxfId="44">
      <pivotArea dataOnly="0" labelOnly="1" grandRow="1" outline="0" fieldPosition="0"/>
    </format>
    <format dxfId="43">
      <pivotArea dataOnly="0" labelOnly="1" fieldPosition="0">
        <references count="2">
          <reference field="0" count="2">
            <x v="7"/>
            <x v="11"/>
          </reference>
          <reference field="1" count="1" selected="0">
            <x v="0"/>
          </reference>
        </references>
      </pivotArea>
    </format>
    <format dxfId="42">
      <pivotArea dataOnly="0" labelOnly="1" fieldPosition="0">
        <references count="2">
          <reference field="0" count="2">
            <x v="3"/>
            <x v="5"/>
          </reference>
          <reference field="1" count="1" selected="0">
            <x v="1"/>
          </reference>
        </references>
      </pivotArea>
    </format>
    <format dxfId="41">
      <pivotArea dataOnly="0" labelOnly="1" fieldPosition="0">
        <references count="2">
          <reference field="0" count="2">
            <x v="0"/>
            <x v="8"/>
          </reference>
          <reference field="1" count="1" selected="0">
            <x v="2"/>
          </reference>
        </references>
      </pivotArea>
    </format>
    <format dxfId="40">
      <pivotArea dataOnly="0" labelOnly="1" fieldPosition="0">
        <references count="2">
          <reference field="0" count="3">
            <x v="1"/>
            <x v="9"/>
            <x v="16"/>
          </reference>
          <reference field="1" count="1" selected="0">
            <x v="3"/>
          </reference>
        </references>
      </pivotArea>
    </format>
    <format dxfId="39">
      <pivotArea dataOnly="0" labelOnly="1" fieldPosition="0">
        <references count="2">
          <reference field="0" count="2">
            <x v="13"/>
            <x v="14"/>
          </reference>
          <reference field="1" count="1" selected="0">
            <x v="4"/>
          </reference>
        </references>
      </pivotArea>
    </format>
    <format dxfId="38">
      <pivotArea dataOnly="0" labelOnly="1" fieldPosition="0">
        <references count="2">
          <reference field="0" count="2">
            <x v="6"/>
            <x v="10"/>
          </reference>
          <reference field="1" count="1" selected="0">
            <x v="5"/>
          </reference>
        </references>
      </pivotArea>
    </format>
    <format dxfId="37">
      <pivotArea dataOnly="0" labelOnly="1" fieldPosition="0">
        <references count="2">
          <reference field="0" count="2">
            <x v="2"/>
            <x v="4"/>
          </reference>
          <reference field="1" count="1" selected="0">
            <x v="6"/>
          </reference>
        </references>
      </pivotArea>
    </format>
    <format dxfId="36">
      <pivotArea dataOnly="0" labelOnly="1" fieldPosition="0">
        <references count="2">
          <reference field="0" count="2">
            <x v="12"/>
            <x v="15"/>
          </reference>
          <reference field="1" count="1" selected="0">
            <x v="7"/>
          </reference>
        </references>
      </pivotArea>
    </format>
    <format dxfId="35">
      <pivotArea dataOnly="0" labelOnly="1" outline="0" fieldPosition="0">
        <references count="1">
          <reference field="4294967294" count="2">
            <x v="0"/>
            <x v="1"/>
          </reference>
        </references>
      </pivotArea>
    </format>
    <format dxfId="34">
      <pivotArea type="all" dataOnly="0" outline="0" fieldPosition="0"/>
    </format>
    <format dxfId="33">
      <pivotArea outline="0" collapsedLevelsAreSubtotals="1" fieldPosition="0"/>
    </format>
    <format dxfId="32">
      <pivotArea field="1" type="button" dataOnly="0" labelOnly="1" outline="0" axis="axisRow" fieldPosition="0"/>
    </format>
    <format dxfId="31">
      <pivotArea dataOnly="0" labelOnly="1" fieldPosition="0">
        <references count="1">
          <reference field="1" count="0"/>
        </references>
      </pivotArea>
    </format>
    <format dxfId="30">
      <pivotArea dataOnly="0" labelOnly="1" grandRow="1" outline="0" fieldPosition="0"/>
    </format>
    <format dxfId="29">
      <pivotArea dataOnly="0" labelOnly="1" fieldPosition="0">
        <references count="2">
          <reference field="0" count="2">
            <x v="7"/>
            <x v="11"/>
          </reference>
          <reference field="1" count="1" selected="0">
            <x v="0"/>
          </reference>
        </references>
      </pivotArea>
    </format>
    <format dxfId="28">
      <pivotArea dataOnly="0" labelOnly="1" fieldPosition="0">
        <references count="2">
          <reference field="0" count="2">
            <x v="3"/>
            <x v="5"/>
          </reference>
          <reference field="1" count="1" selected="0">
            <x v="1"/>
          </reference>
        </references>
      </pivotArea>
    </format>
    <format dxfId="27">
      <pivotArea dataOnly="0" labelOnly="1" fieldPosition="0">
        <references count="2">
          <reference field="0" count="2">
            <x v="0"/>
            <x v="8"/>
          </reference>
          <reference field="1" count="1" selected="0">
            <x v="2"/>
          </reference>
        </references>
      </pivotArea>
    </format>
    <format dxfId="26">
      <pivotArea dataOnly="0" labelOnly="1" fieldPosition="0">
        <references count="2">
          <reference field="0" count="3">
            <x v="1"/>
            <x v="9"/>
            <x v="16"/>
          </reference>
          <reference field="1" count="1" selected="0">
            <x v="3"/>
          </reference>
        </references>
      </pivotArea>
    </format>
    <format dxfId="25">
      <pivotArea dataOnly="0" labelOnly="1" fieldPosition="0">
        <references count="2">
          <reference field="0" count="2">
            <x v="13"/>
            <x v="14"/>
          </reference>
          <reference field="1" count="1" selected="0">
            <x v="4"/>
          </reference>
        </references>
      </pivotArea>
    </format>
    <format dxfId="24">
      <pivotArea dataOnly="0" labelOnly="1" fieldPosition="0">
        <references count="2">
          <reference field="0" count="2">
            <x v="6"/>
            <x v="10"/>
          </reference>
          <reference field="1" count="1" selected="0">
            <x v="5"/>
          </reference>
        </references>
      </pivotArea>
    </format>
    <format dxfId="23">
      <pivotArea dataOnly="0" labelOnly="1" fieldPosition="0">
        <references count="2">
          <reference field="0" count="2">
            <x v="2"/>
            <x v="4"/>
          </reference>
          <reference field="1" count="1" selected="0">
            <x v="6"/>
          </reference>
        </references>
      </pivotArea>
    </format>
    <format dxfId="22">
      <pivotArea dataOnly="0" labelOnly="1" fieldPosition="0">
        <references count="2">
          <reference field="0" count="2">
            <x v="12"/>
            <x v="15"/>
          </reference>
          <reference field="1" count="1" selected="0">
            <x v="7"/>
          </reference>
        </references>
      </pivotArea>
    </format>
    <format dxfId="21">
      <pivotArea dataOnly="0" labelOnly="1" outline="0" fieldPosition="0">
        <references count="1">
          <reference field="4294967294" count="2">
            <x v="0"/>
            <x v="1"/>
          </reference>
        </references>
      </pivotArea>
    </format>
    <format dxfId="20">
      <pivotArea type="all" dataOnly="0" outline="0" fieldPosition="0"/>
    </format>
    <format dxfId="19">
      <pivotArea outline="0" collapsedLevelsAreSubtotals="1" fieldPosition="0"/>
    </format>
    <format dxfId="18">
      <pivotArea field="1" type="button" dataOnly="0" labelOnly="1" outline="0" axis="axisRow" fieldPosition="0"/>
    </format>
    <format dxfId="17">
      <pivotArea dataOnly="0" labelOnly="1" fieldPosition="0">
        <references count="1">
          <reference field="1" count="0"/>
        </references>
      </pivotArea>
    </format>
    <format dxfId="16">
      <pivotArea dataOnly="0" labelOnly="1" fieldPosition="0">
        <references count="2">
          <reference field="0" count="2">
            <x v="7"/>
            <x v="11"/>
          </reference>
          <reference field="1" count="1" selected="0">
            <x v="0"/>
          </reference>
        </references>
      </pivotArea>
    </format>
    <format dxfId="15">
      <pivotArea dataOnly="0" labelOnly="1" fieldPosition="0">
        <references count="2">
          <reference field="0" count="2">
            <x v="3"/>
            <x v="5"/>
          </reference>
          <reference field="1" count="1" selected="0">
            <x v="1"/>
          </reference>
        </references>
      </pivotArea>
    </format>
    <format dxfId="14">
      <pivotArea dataOnly="0" labelOnly="1" fieldPosition="0">
        <references count="2">
          <reference field="0" count="2">
            <x v="0"/>
            <x v="8"/>
          </reference>
          <reference field="1" count="1" selected="0">
            <x v="2"/>
          </reference>
        </references>
      </pivotArea>
    </format>
    <format dxfId="13">
      <pivotArea dataOnly="0" labelOnly="1" fieldPosition="0">
        <references count="2">
          <reference field="0" count="3">
            <x v="1"/>
            <x v="9"/>
            <x v="16"/>
          </reference>
          <reference field="1" count="1" selected="0">
            <x v="3"/>
          </reference>
        </references>
      </pivotArea>
    </format>
    <format dxfId="12">
      <pivotArea dataOnly="0" labelOnly="1" fieldPosition="0">
        <references count="2">
          <reference field="0" count="2">
            <x v="13"/>
            <x v="14"/>
          </reference>
          <reference field="1" count="1" selected="0">
            <x v="4"/>
          </reference>
        </references>
      </pivotArea>
    </format>
    <format dxfId="11">
      <pivotArea dataOnly="0" labelOnly="1" fieldPosition="0">
        <references count="2">
          <reference field="0" count="2">
            <x v="6"/>
            <x v="10"/>
          </reference>
          <reference field="1" count="1" selected="0">
            <x v="5"/>
          </reference>
        </references>
      </pivotArea>
    </format>
    <format dxfId="10">
      <pivotArea dataOnly="0" labelOnly="1" fieldPosition="0">
        <references count="2">
          <reference field="0" count="2">
            <x v="2"/>
            <x v="4"/>
          </reference>
          <reference field="1" count="1" selected="0">
            <x v="6"/>
          </reference>
        </references>
      </pivotArea>
    </format>
    <format dxfId="9">
      <pivotArea dataOnly="0" labelOnly="1" fieldPosition="0">
        <references count="2">
          <reference field="0" count="2">
            <x v="12"/>
            <x v="15"/>
          </reference>
          <reference field="1" count="1" selected="0">
            <x v="7"/>
          </reference>
        </references>
      </pivotArea>
    </format>
    <format dxfId="8">
      <pivotArea dataOnly="0" labelOnly="1" outline="0" fieldPosition="0">
        <references count="1">
          <reference field="4294967294" count="2">
            <x v="0"/>
            <x v="1"/>
          </reference>
        </references>
      </pivotArea>
    </format>
  </formats>
  <chartFormats count="9">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 chart="0" format="2">
      <pivotArea type="data" outline="0" fieldPosition="0">
        <references count="3">
          <reference field="4294967294" count="1" selected="0">
            <x v="1"/>
          </reference>
          <reference field="0" count="1" selected="0">
            <x v="1"/>
          </reference>
          <reference field="1" count="1" selected="0">
            <x v="3"/>
          </reference>
        </references>
      </pivotArea>
    </chartFormat>
    <chartFormat chart="0" format="3">
      <pivotArea type="data" outline="0" fieldPosition="0">
        <references count="3">
          <reference field="4294967294" count="1" selected="0">
            <x v="1"/>
          </reference>
          <reference field="0" count="1" selected="0">
            <x v="16"/>
          </reference>
          <reference field="1" count="1" selected="0">
            <x v="3"/>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0"/>
          </reference>
        </references>
      </pivotArea>
    </chartFormat>
    <chartFormat chart="1" format="6">
      <pivotArea type="data" outline="0" fieldPosition="0">
        <references count="3">
          <reference field="4294967294" count="1" selected="0">
            <x v="1"/>
          </reference>
          <reference field="0" count="1" selected="0">
            <x v="12"/>
          </reference>
          <reference field="1" count="1" selected="0">
            <x v="7"/>
          </reference>
        </references>
      </pivotArea>
    </chartFormat>
    <chartFormat chart="1" format="7">
      <pivotArea type="data" outline="0" fieldPosition="0">
        <references count="3">
          <reference field="4294967294" count="1" selected="0">
            <x v="1"/>
          </reference>
          <reference field="0" count="1" selected="0">
            <x v="16"/>
          </reference>
          <reference field="1" count="1" selected="0">
            <x v="3"/>
          </reference>
        </references>
      </pivotArea>
    </chartFormat>
    <chartFormat chart="1" format="8">
      <pivotArea type="data" outline="0" fieldPosition="0">
        <references count="3">
          <reference field="4294967294" count="1" selected="0">
            <x v="1"/>
          </reference>
          <reference field="0" count="1" selected="0">
            <x v="1"/>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unicipality" xr10:uid="{BCA61C94-776E-49E8-8EEB-9B94E0A74F85}" sourceName="Municipality">
  <pivotTables>
    <pivotTable tabId="13" name="PivotTable9"/>
  </pivotTables>
  <data>
    <tabular pivotCacheId="532229531">
      <items count="8">
        <i x="0" s="1"/>
        <i x="1" s="1"/>
        <i x="2" s="1"/>
        <i x="3" s="1"/>
        <i x="4"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unicipality" xr10:uid="{2995F94B-B8A5-4517-87B9-388386A33403}" cache="Slicer_Municipality" caption="Municipalit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489E6-F0F4-429F-9376-C861A04AD957}">
  <sheetPr>
    <tabColor theme="7" tint="0.39997558519241921"/>
    <pageSetUpPr fitToPage="1"/>
  </sheetPr>
  <dimension ref="A1:EL42"/>
  <sheetViews>
    <sheetView showGridLines="0" tabSelected="1" showRuler="0" zoomScaleNormal="100" zoomScaleSheetLayoutView="110" workbookViewId="0"/>
  </sheetViews>
  <sheetFormatPr defaultRowHeight="12.75"/>
  <cols>
    <col min="1" max="1" width="3.28515625" style="171" customWidth="1"/>
    <col min="2" max="2" width="9.140625" style="171"/>
    <col min="3" max="3" width="8.28515625" style="171" customWidth="1"/>
    <col min="4" max="4" width="9.85546875" style="171" customWidth="1"/>
    <col min="5" max="5" width="8.85546875" style="171" customWidth="1"/>
    <col min="6" max="10" width="9.140625" style="171"/>
    <col min="11" max="11" width="9" style="171" customWidth="1"/>
    <col min="12" max="12" width="7.5703125" style="171" customWidth="1"/>
    <col min="13" max="16384" width="9.140625" style="171"/>
  </cols>
  <sheetData>
    <row r="1" spans="1:142" ht="30" customHeight="1">
      <c r="A1" s="167"/>
      <c r="B1" s="168" t="s">
        <v>233</v>
      </c>
      <c r="C1" s="168"/>
      <c r="D1" s="168"/>
      <c r="E1" s="168"/>
      <c r="F1" s="168"/>
      <c r="G1" s="168"/>
      <c r="H1" s="168"/>
      <c r="I1" s="168"/>
      <c r="J1" s="168"/>
      <c r="K1" s="169"/>
      <c r="L1" s="170"/>
    </row>
    <row r="2" spans="1:142">
      <c r="A2" s="172"/>
      <c r="B2" s="173"/>
      <c r="C2" s="173"/>
      <c r="D2" s="173"/>
      <c r="E2" s="173"/>
      <c r="F2" s="173"/>
      <c r="G2" s="173"/>
      <c r="H2" s="173"/>
      <c r="I2" s="173"/>
      <c r="J2" s="173"/>
      <c r="K2" s="174"/>
    </row>
    <row r="3" spans="1:142">
      <c r="A3" s="172"/>
      <c r="B3" s="173" t="s">
        <v>234</v>
      </c>
      <c r="C3" s="173"/>
      <c r="D3" s="173"/>
      <c r="E3" s="173"/>
      <c r="F3" s="173"/>
      <c r="G3" s="173"/>
      <c r="H3" s="173"/>
      <c r="I3" s="173"/>
      <c r="J3" s="173"/>
      <c r="K3" s="174"/>
    </row>
    <row r="4" spans="1:142">
      <c r="A4" s="172"/>
      <c r="B4" s="173"/>
      <c r="C4" s="173"/>
      <c r="D4" s="173"/>
      <c r="E4" s="173"/>
      <c r="F4" s="173"/>
      <c r="G4" s="173"/>
      <c r="H4" s="173"/>
      <c r="I4" s="173"/>
      <c r="J4" s="173"/>
      <c r="K4" s="174"/>
    </row>
    <row r="5" spans="1:142" ht="39.75" customHeight="1">
      <c r="A5" s="172"/>
      <c r="B5" s="175" t="s">
        <v>235</v>
      </c>
      <c r="C5" s="175"/>
      <c r="D5" s="175"/>
      <c r="E5" s="175"/>
      <c r="F5" s="175"/>
      <c r="G5" s="175"/>
      <c r="H5" s="175"/>
      <c r="I5" s="175"/>
      <c r="J5" s="175"/>
      <c r="K5" s="176"/>
    </row>
    <row r="6" spans="1:142">
      <c r="A6" s="172"/>
      <c r="B6" s="173"/>
      <c r="C6" s="173"/>
      <c r="D6" s="173"/>
      <c r="E6" s="173"/>
      <c r="F6" s="173"/>
      <c r="G6" s="173"/>
      <c r="H6" s="173"/>
      <c r="I6" s="173"/>
      <c r="J6" s="173"/>
      <c r="K6" s="174"/>
    </row>
    <row r="7" spans="1:142" ht="25.5" customHeight="1">
      <c r="A7" s="172"/>
      <c r="B7" s="175" t="s">
        <v>236</v>
      </c>
      <c r="C7" s="175"/>
      <c r="D7" s="175"/>
      <c r="E7" s="175"/>
      <c r="F7" s="175"/>
      <c r="G7" s="175"/>
      <c r="H7" s="175"/>
      <c r="I7" s="175"/>
      <c r="J7" s="175"/>
      <c r="K7" s="176"/>
    </row>
    <row r="8" spans="1:142" ht="13.5" customHeight="1">
      <c r="A8" s="172"/>
      <c r="B8" s="173"/>
      <c r="C8" s="173"/>
      <c r="D8" s="173"/>
      <c r="E8" s="173"/>
      <c r="F8" s="173"/>
      <c r="G8" s="173"/>
      <c r="H8" s="173"/>
      <c r="I8" s="173"/>
      <c r="J8" s="173"/>
      <c r="K8" s="174"/>
    </row>
    <row r="9" spans="1:142" s="178" customFormat="1" ht="63.75" customHeight="1">
      <c r="A9" s="177"/>
      <c r="B9" s="175" t="s">
        <v>208</v>
      </c>
      <c r="C9" s="175"/>
      <c r="D9" s="175"/>
      <c r="E9" s="175"/>
      <c r="F9" s="175"/>
      <c r="G9" s="175"/>
      <c r="H9" s="175"/>
      <c r="I9" s="175"/>
      <c r="J9" s="175"/>
      <c r="K9" s="176"/>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row>
    <row r="10" spans="1:142" s="178" customFormat="1">
      <c r="A10" s="177"/>
      <c r="B10" s="179"/>
      <c r="C10" s="179"/>
      <c r="D10" s="179"/>
      <c r="E10" s="179"/>
      <c r="F10" s="179"/>
      <c r="G10" s="179"/>
      <c r="H10" s="179"/>
      <c r="I10" s="179"/>
      <c r="J10" s="179"/>
      <c r="K10" s="180"/>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row>
    <row r="11" spans="1:142" s="178" customFormat="1">
      <c r="A11" s="177"/>
      <c r="B11" s="181" t="s">
        <v>209</v>
      </c>
      <c r="C11" s="181"/>
      <c r="D11" s="181"/>
      <c r="E11" s="181"/>
      <c r="F11" s="181"/>
      <c r="G11" s="181"/>
      <c r="H11" s="181"/>
      <c r="I11" s="181"/>
      <c r="J11" s="181"/>
      <c r="K11" s="182"/>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row>
    <row r="12" spans="1:142" s="178" customFormat="1">
      <c r="A12" s="177"/>
      <c r="B12" s="179"/>
      <c r="C12" s="179"/>
      <c r="D12" s="179"/>
      <c r="E12" s="179"/>
      <c r="F12" s="179"/>
      <c r="G12" s="179"/>
      <c r="H12" s="179"/>
      <c r="I12" s="179"/>
      <c r="J12" s="179"/>
      <c r="K12" s="180"/>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row>
    <row r="13" spans="1:142" ht="367.5" customHeight="1">
      <c r="A13" s="172"/>
      <c r="B13" s="181" t="s">
        <v>210</v>
      </c>
      <c r="C13" s="181"/>
      <c r="D13" s="181"/>
      <c r="E13" s="181"/>
      <c r="F13" s="181"/>
      <c r="G13" s="181"/>
      <c r="H13" s="181"/>
      <c r="I13" s="181"/>
      <c r="J13" s="181"/>
      <c r="K13" s="182"/>
    </row>
    <row r="14" spans="1:142" ht="12.75" customHeight="1">
      <c r="A14" s="172"/>
      <c r="B14" s="183"/>
      <c r="C14" s="183"/>
      <c r="D14" s="183"/>
      <c r="E14" s="183"/>
      <c r="F14" s="183"/>
      <c r="G14" s="183"/>
      <c r="H14" s="183"/>
      <c r="I14" s="183"/>
      <c r="J14" s="183"/>
      <c r="K14" s="184"/>
    </row>
    <row r="15" spans="1:142" ht="50.25" customHeight="1">
      <c r="A15" s="172"/>
      <c r="B15" s="181" t="s">
        <v>237</v>
      </c>
      <c r="C15" s="181"/>
      <c r="D15" s="181"/>
      <c r="E15" s="181"/>
      <c r="F15" s="181"/>
      <c r="G15" s="181"/>
      <c r="H15" s="181"/>
      <c r="I15" s="181"/>
      <c r="J15" s="181"/>
      <c r="K15" s="182"/>
    </row>
    <row r="16" spans="1:142" ht="12" customHeight="1">
      <c r="A16" s="172"/>
      <c r="B16" s="185"/>
      <c r="C16" s="185"/>
      <c r="D16" s="185"/>
      <c r="E16" s="185"/>
      <c r="F16" s="185"/>
      <c r="G16" s="185"/>
      <c r="H16" s="185"/>
      <c r="I16" s="185"/>
      <c r="J16" s="185"/>
      <c r="K16" s="186"/>
    </row>
    <row r="17" spans="1:11" ht="91.5" customHeight="1">
      <c r="A17" s="172"/>
      <c r="B17" s="175" t="s">
        <v>211</v>
      </c>
      <c r="C17" s="175"/>
      <c r="D17" s="175"/>
      <c r="E17" s="175"/>
      <c r="F17" s="175"/>
      <c r="G17" s="175"/>
      <c r="H17" s="175"/>
      <c r="I17" s="175"/>
      <c r="J17" s="175"/>
      <c r="K17" s="176"/>
    </row>
    <row r="18" spans="1:11">
      <c r="A18" s="172"/>
      <c r="B18" s="173"/>
      <c r="C18" s="173"/>
      <c r="D18" s="173"/>
      <c r="E18" s="173"/>
      <c r="F18" s="173"/>
      <c r="G18" s="173"/>
      <c r="H18" s="173"/>
      <c r="I18" s="173"/>
      <c r="J18" s="173"/>
      <c r="K18" s="174"/>
    </row>
    <row r="19" spans="1:11">
      <c r="A19" s="172"/>
      <c r="B19" s="173" t="s">
        <v>212</v>
      </c>
      <c r="C19" s="173"/>
      <c r="D19" s="173"/>
      <c r="E19" s="173"/>
      <c r="F19" s="173"/>
      <c r="G19" s="173"/>
      <c r="H19" s="173"/>
      <c r="I19" s="173"/>
      <c r="J19" s="173"/>
      <c r="K19" s="174"/>
    </row>
    <row r="20" spans="1:11">
      <c r="A20" s="172"/>
      <c r="B20" s="173"/>
      <c r="C20" s="173"/>
      <c r="D20" s="173"/>
      <c r="E20" s="173"/>
      <c r="F20" s="173"/>
      <c r="G20" s="173"/>
      <c r="H20" s="173"/>
      <c r="I20" s="173"/>
      <c r="J20" s="173"/>
      <c r="K20" s="174"/>
    </row>
    <row r="21" spans="1:11">
      <c r="A21" s="172"/>
      <c r="B21" s="187" t="s">
        <v>213</v>
      </c>
      <c r="C21" s="173"/>
      <c r="D21" s="173"/>
      <c r="E21" s="173"/>
      <c r="F21" s="187" t="s">
        <v>214</v>
      </c>
      <c r="G21" s="173"/>
      <c r="H21" s="173"/>
      <c r="I21" s="173"/>
      <c r="J21" s="173"/>
      <c r="K21" s="174"/>
    </row>
    <row r="22" spans="1:11">
      <c r="A22" s="172"/>
      <c r="B22" s="188" t="s">
        <v>215</v>
      </c>
      <c r="C22" s="173"/>
      <c r="D22" s="173"/>
      <c r="E22" s="173"/>
      <c r="F22" s="173" t="s">
        <v>216</v>
      </c>
      <c r="G22" s="173"/>
      <c r="H22" s="173"/>
      <c r="I22" s="173"/>
      <c r="J22" s="173"/>
      <c r="K22" s="174"/>
    </row>
    <row r="23" spans="1:11">
      <c r="A23" s="172"/>
      <c r="B23" s="188" t="s">
        <v>217</v>
      </c>
      <c r="C23" s="173"/>
      <c r="D23" s="173"/>
      <c r="E23" s="173"/>
      <c r="F23" s="173" t="s">
        <v>218</v>
      </c>
      <c r="G23" s="173"/>
      <c r="H23" s="173"/>
      <c r="I23" s="173"/>
      <c r="J23" s="173"/>
      <c r="K23" s="174"/>
    </row>
    <row r="24" spans="1:11">
      <c r="A24" s="172"/>
      <c r="B24" s="188" t="s">
        <v>219</v>
      </c>
      <c r="C24" s="173"/>
      <c r="D24" s="173"/>
      <c r="E24" s="173"/>
      <c r="F24" s="173" t="s">
        <v>220</v>
      </c>
      <c r="G24" s="173"/>
      <c r="H24" s="173"/>
      <c r="I24" s="173"/>
      <c r="J24" s="173"/>
      <c r="K24" s="174"/>
    </row>
    <row r="25" spans="1:11">
      <c r="A25" s="172"/>
      <c r="B25" s="188" t="s">
        <v>221</v>
      </c>
      <c r="C25" s="173"/>
      <c r="D25" s="173"/>
      <c r="E25" s="173"/>
      <c r="F25" s="173" t="s">
        <v>222</v>
      </c>
      <c r="G25" s="173"/>
      <c r="H25" s="173"/>
      <c r="I25" s="173"/>
      <c r="J25" s="173"/>
      <c r="K25" s="174"/>
    </row>
    <row r="26" spans="1:11">
      <c r="A26" s="172"/>
      <c r="B26" s="188" t="s">
        <v>223</v>
      </c>
      <c r="C26" s="173"/>
      <c r="D26" s="173"/>
      <c r="E26" s="173"/>
      <c r="F26" s="173" t="s">
        <v>224</v>
      </c>
      <c r="G26" s="173"/>
      <c r="H26" s="173"/>
      <c r="I26" s="173"/>
      <c r="J26" s="173"/>
      <c r="K26" s="174"/>
    </row>
    <row r="27" spans="1:11">
      <c r="A27" s="172"/>
      <c r="B27" s="188" t="s">
        <v>225</v>
      </c>
      <c r="C27" s="173"/>
      <c r="D27" s="173"/>
      <c r="E27" s="173"/>
      <c r="F27" s="173" t="s">
        <v>226</v>
      </c>
      <c r="G27" s="173"/>
      <c r="H27" s="173"/>
      <c r="I27" s="173"/>
      <c r="J27" s="173"/>
      <c r="K27" s="174"/>
    </row>
    <row r="28" spans="1:11">
      <c r="A28" s="172"/>
      <c r="B28" s="188" t="s">
        <v>227</v>
      </c>
      <c r="C28" s="173"/>
      <c r="D28" s="173"/>
      <c r="E28" s="173"/>
      <c r="F28" s="173" t="s">
        <v>228</v>
      </c>
      <c r="G28" s="173"/>
      <c r="H28" s="173"/>
      <c r="I28" s="173"/>
      <c r="J28" s="173"/>
      <c r="K28" s="174"/>
    </row>
    <row r="29" spans="1:11">
      <c r="A29" s="172"/>
      <c r="B29" s="188" t="s">
        <v>229</v>
      </c>
      <c r="C29" s="173"/>
      <c r="D29" s="173"/>
      <c r="E29" s="173"/>
      <c r="F29" s="173" t="s">
        <v>230</v>
      </c>
      <c r="G29" s="173"/>
      <c r="H29" s="173"/>
      <c r="I29" s="173"/>
      <c r="J29" s="173"/>
      <c r="K29" s="174"/>
    </row>
    <row r="30" spans="1:11">
      <c r="A30" s="172"/>
      <c r="B30" s="188" t="s">
        <v>231</v>
      </c>
      <c r="C30" s="173"/>
      <c r="D30" s="173"/>
      <c r="E30" s="173"/>
      <c r="F30" s="173" t="s">
        <v>232</v>
      </c>
      <c r="G30" s="173"/>
      <c r="H30" s="173"/>
      <c r="I30" s="173"/>
      <c r="J30" s="173"/>
      <c r="K30" s="174"/>
    </row>
    <row r="31" spans="1:11">
      <c r="A31" s="189"/>
      <c r="B31" s="190"/>
      <c r="C31" s="191"/>
      <c r="D31" s="191"/>
      <c r="E31" s="191"/>
      <c r="F31" s="191"/>
      <c r="G31" s="191"/>
      <c r="H31" s="191"/>
      <c r="I31" s="191"/>
      <c r="J31" s="191"/>
      <c r="K31" s="192"/>
    </row>
    <row r="42" spans="3:3">
      <c r="C42" s="193"/>
    </row>
  </sheetData>
  <mergeCells count="8">
    <mergeCell ref="B15:K15"/>
    <mergeCell ref="B17:K17"/>
    <mergeCell ref="B1:K1"/>
    <mergeCell ref="B5:K5"/>
    <mergeCell ref="B7:K7"/>
    <mergeCell ref="B9:K9"/>
    <mergeCell ref="B11:K11"/>
    <mergeCell ref="B13:K13"/>
  </mergeCells>
  <hyperlinks>
    <hyperlink ref="B22" location="'Operating Rev'!A1" display="Operating Rev" xr:uid="{51ACBE8E-7063-4E25-9849-D0E555B99721}"/>
    <hyperlink ref="B23" location="'Municipal Breakdown'!A1" display="Municipal Breakdown" xr:uid="{8685C0E3-197E-4F95-8A90-B753F1DDCE16}"/>
    <hyperlink ref="B24" location="'% Rev to % Pop'!A1" display="% Rev to % Pop" xr:uid="{692E1CC4-23CF-4641-BCE0-FFD09E03E634}"/>
    <hyperlink ref="B25" location="'Operating Expend'!A1" display="Operating Expend" xr:uid="{1183939D-9F05-482C-94DB-3BEDAF609CFB}"/>
    <hyperlink ref="B26" location="'Staff Expend'!A1" display="Staff Expend" xr:uid="{58801F47-ED45-4F6B-A12D-279616958C02}"/>
    <hyperlink ref="B27" location="'Collection Expend'!A1" display="Collection Expend" xr:uid="{343DC3D2-1D8D-494E-91F9-263D44B6B1DD}"/>
    <hyperlink ref="B28" location="'Other Operating Expend'!A1" display="Other Operating Expend" xr:uid="{DD3145EE-F652-4B97-AF83-D2683DA30DA5}"/>
    <hyperlink ref="B29" location="'Capital Rev &amp; Expend'!A1" display="Capital Rev &amp; Expend" xr:uid="{FD62F9D8-2EF6-49A2-8DE6-D60655B860AA}"/>
    <hyperlink ref="B30" location="'All Data'!A1" display="All Data" xr:uid="{EBF79272-159D-43CA-A9A3-C00E0B1E3104}"/>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C06C-E33A-470F-A0CD-279E820B09C7}">
  <sheetPr>
    <tabColor theme="8" tint="-0.249977111117893"/>
  </sheetPr>
  <dimension ref="A1:AP40"/>
  <sheetViews>
    <sheetView workbookViewId="0">
      <pane xSplit="1" ySplit="1" topLeftCell="B2" activePane="bottomRight" state="frozen"/>
      <selection pane="topRight" activeCell="C1" sqref="C1"/>
      <selection pane="bottomLeft" activeCell="A2" sqref="A2"/>
      <selection pane="bottomRight"/>
    </sheetView>
  </sheetViews>
  <sheetFormatPr defaultColWidth="9.140625" defaultRowHeight="12.75"/>
  <cols>
    <col min="1" max="1" width="17.28515625" style="1" customWidth="1"/>
    <col min="2" max="2" width="15.28515625" style="22" customWidth="1"/>
    <col min="3" max="3" width="13.7109375" style="2" bestFit="1" customWidth="1"/>
    <col min="4" max="4" width="13.5703125" style="1" bestFit="1" customWidth="1"/>
    <col min="5" max="5" width="13" style="1" customWidth="1"/>
    <col min="6" max="6" width="13.140625" style="1" customWidth="1"/>
    <col min="7" max="7" width="11.7109375" style="1" bestFit="1" customWidth="1"/>
    <col min="8" max="8" width="15.85546875" style="1" customWidth="1"/>
    <col min="9" max="9" width="12" style="1" bestFit="1" customWidth="1"/>
    <col min="10" max="10" width="12.140625" style="1" bestFit="1" customWidth="1"/>
    <col min="11" max="11" width="15.28515625" style="1" customWidth="1"/>
    <col min="12" max="12" width="13.7109375" style="1" bestFit="1" customWidth="1"/>
    <col min="13" max="13" width="14.5703125" style="1" bestFit="1" customWidth="1"/>
    <col min="14" max="14" width="14" style="1" customWidth="1"/>
    <col min="15" max="15" width="13.85546875" style="1" customWidth="1"/>
    <col min="16" max="16" width="15.28515625" style="1" customWidth="1"/>
    <col min="17" max="17" width="15.85546875" style="1" customWidth="1"/>
    <col min="18" max="18" width="12.140625" style="1" bestFit="1" customWidth="1"/>
    <col min="19" max="19" width="13.7109375" style="1" bestFit="1" customWidth="1"/>
    <col min="20" max="20" width="14.28515625" style="1" customWidth="1"/>
    <col min="21" max="21" width="18" style="1" customWidth="1"/>
    <col min="22" max="22" width="14.140625" style="1" customWidth="1"/>
    <col min="23" max="23" width="15" style="1" customWidth="1"/>
    <col min="24" max="24" width="14.42578125" style="1" customWidth="1"/>
    <col min="25" max="25" width="11.7109375" style="1" bestFit="1" customWidth="1"/>
    <col min="26" max="26" width="17.42578125" style="1" customWidth="1"/>
    <col min="27" max="27" width="15" style="1" customWidth="1"/>
    <col min="28" max="28" width="11.7109375" style="1" bestFit="1" customWidth="1"/>
    <col min="29" max="29" width="15.28515625" style="1" customWidth="1"/>
    <col min="30" max="30" width="14.140625" style="1" customWidth="1"/>
    <col min="31" max="31" width="16.28515625" style="1" customWidth="1"/>
    <col min="32" max="32" width="15.140625" style="1" customWidth="1"/>
    <col min="33" max="33" width="16.42578125" style="1" customWidth="1"/>
    <col min="34" max="34" width="15.85546875" style="1" customWidth="1"/>
    <col min="35" max="35" width="14.42578125" style="1" customWidth="1"/>
    <col min="36" max="36" width="15.28515625" style="1" customWidth="1"/>
    <col min="37" max="37" width="12.140625" style="1" bestFit="1" customWidth="1"/>
    <col min="38" max="38" width="14.42578125" style="1" customWidth="1"/>
    <col min="39" max="39" width="15" style="1" customWidth="1"/>
    <col min="40" max="42" width="15.28515625" style="1" customWidth="1"/>
    <col min="43" max="16384" width="9.140625" style="1"/>
  </cols>
  <sheetData>
    <row r="1" spans="1:42" ht="51">
      <c r="A1" s="31" t="s">
        <v>195</v>
      </c>
      <c r="B1" s="30" t="s">
        <v>207</v>
      </c>
      <c r="C1" s="20" t="s">
        <v>154</v>
      </c>
      <c r="D1" s="20" t="s">
        <v>155</v>
      </c>
      <c r="E1" s="20" t="s">
        <v>156</v>
      </c>
      <c r="F1" s="20" t="s">
        <v>157</v>
      </c>
      <c r="G1" s="20" t="s">
        <v>158</v>
      </c>
      <c r="H1" s="20" t="s">
        <v>191</v>
      </c>
      <c r="I1" s="20" t="s">
        <v>192</v>
      </c>
      <c r="J1" s="20" t="s">
        <v>193</v>
      </c>
      <c r="K1" s="20" t="s">
        <v>159</v>
      </c>
      <c r="L1" s="20" t="s">
        <v>160</v>
      </c>
      <c r="M1" s="20" t="s">
        <v>161</v>
      </c>
      <c r="N1" s="20" t="s">
        <v>162</v>
      </c>
      <c r="O1" s="20" t="s">
        <v>163</v>
      </c>
      <c r="P1" s="20" t="s">
        <v>164</v>
      </c>
      <c r="Q1" s="20" t="s">
        <v>165</v>
      </c>
      <c r="R1" s="20" t="s">
        <v>166</v>
      </c>
      <c r="S1" s="20" t="s">
        <v>167</v>
      </c>
      <c r="T1" s="20" t="s">
        <v>168</v>
      </c>
      <c r="U1" s="20" t="s">
        <v>169</v>
      </c>
      <c r="V1" s="20" t="s">
        <v>170</v>
      </c>
      <c r="W1" s="20" t="s">
        <v>171</v>
      </c>
      <c r="X1" s="20" t="s">
        <v>172</v>
      </c>
      <c r="Y1" s="20" t="s">
        <v>173</v>
      </c>
      <c r="Z1" s="20" t="s">
        <v>174</v>
      </c>
      <c r="AA1" s="20" t="s">
        <v>175</v>
      </c>
      <c r="AB1" s="20" t="s">
        <v>176</v>
      </c>
      <c r="AC1" s="20" t="s">
        <v>177</v>
      </c>
      <c r="AD1" s="20" t="s">
        <v>178</v>
      </c>
      <c r="AE1" s="20" t="s">
        <v>179</v>
      </c>
      <c r="AF1" s="20" t="s">
        <v>180</v>
      </c>
      <c r="AG1" s="20" t="s">
        <v>181</v>
      </c>
      <c r="AH1" s="20" t="s">
        <v>182</v>
      </c>
      <c r="AI1" s="20" t="s">
        <v>183</v>
      </c>
      <c r="AJ1" s="20" t="s">
        <v>184</v>
      </c>
      <c r="AK1" s="20" t="s">
        <v>185</v>
      </c>
      <c r="AL1" s="20" t="s">
        <v>186</v>
      </c>
      <c r="AM1" s="20" t="s">
        <v>187</v>
      </c>
      <c r="AN1" s="20" t="s">
        <v>188</v>
      </c>
      <c r="AO1" s="20" t="s">
        <v>189</v>
      </c>
      <c r="AP1" s="20" t="s">
        <v>190</v>
      </c>
    </row>
    <row r="2" spans="1:42">
      <c r="A2" s="32" t="s">
        <v>25</v>
      </c>
      <c r="B2" s="51">
        <v>17153</v>
      </c>
      <c r="C2" s="53">
        <v>1536220</v>
      </c>
      <c r="D2" s="52">
        <v>327745</v>
      </c>
      <c r="E2" s="52">
        <v>2000</v>
      </c>
      <c r="F2" s="53">
        <v>0</v>
      </c>
      <c r="G2" s="53">
        <v>0</v>
      </c>
      <c r="H2" s="53">
        <v>5000</v>
      </c>
      <c r="I2" s="53">
        <v>0</v>
      </c>
      <c r="J2" s="53">
        <v>0</v>
      </c>
      <c r="K2" s="52">
        <v>0</v>
      </c>
      <c r="L2" s="52">
        <v>44305</v>
      </c>
      <c r="M2" s="52">
        <v>1915270</v>
      </c>
      <c r="N2" s="52">
        <v>0</v>
      </c>
      <c r="O2" s="52">
        <v>0</v>
      </c>
      <c r="P2" s="52">
        <v>0</v>
      </c>
      <c r="Q2" s="52">
        <v>11697</v>
      </c>
      <c r="R2" s="52">
        <v>34810</v>
      </c>
      <c r="S2" s="52">
        <v>46507</v>
      </c>
      <c r="T2" s="52">
        <v>1961777</v>
      </c>
      <c r="U2" s="52">
        <v>1123709</v>
      </c>
      <c r="V2" s="52">
        <v>409139</v>
      </c>
      <c r="W2" s="52">
        <v>1532848</v>
      </c>
      <c r="X2" s="52">
        <v>78030</v>
      </c>
      <c r="Y2" s="52">
        <v>6885</v>
      </c>
      <c r="Z2" s="52">
        <v>15624</v>
      </c>
      <c r="AA2" s="52">
        <v>0</v>
      </c>
      <c r="AB2" s="52">
        <v>1482</v>
      </c>
      <c r="AC2" s="52">
        <v>9355</v>
      </c>
      <c r="AD2" s="52">
        <v>13719</v>
      </c>
      <c r="AE2" s="52">
        <v>125095</v>
      </c>
      <c r="AF2" s="52">
        <v>1053</v>
      </c>
      <c r="AG2" s="52">
        <v>1053</v>
      </c>
      <c r="AH2" s="52">
        <v>1053</v>
      </c>
      <c r="AI2" s="52">
        <v>102617</v>
      </c>
      <c r="AJ2" s="52">
        <v>11206</v>
      </c>
      <c r="AK2" s="52">
        <v>23648</v>
      </c>
      <c r="AL2" s="52">
        <v>59207</v>
      </c>
      <c r="AM2" s="52">
        <v>199837</v>
      </c>
      <c r="AN2" s="52">
        <v>1857780</v>
      </c>
      <c r="AO2" s="52">
        <v>0</v>
      </c>
      <c r="AP2" s="52">
        <v>1857780</v>
      </c>
    </row>
    <row r="3" spans="1:42">
      <c r="A3" s="32" t="s">
        <v>26</v>
      </c>
      <c r="B3" s="51">
        <v>22493</v>
      </c>
      <c r="C3" s="53">
        <v>956405</v>
      </c>
      <c r="D3" s="52">
        <v>220836</v>
      </c>
      <c r="E3" s="52">
        <v>0</v>
      </c>
      <c r="F3" s="53">
        <v>0</v>
      </c>
      <c r="G3" s="53">
        <v>0</v>
      </c>
      <c r="H3" s="53">
        <v>0</v>
      </c>
      <c r="I3" s="53">
        <v>0</v>
      </c>
      <c r="J3" s="53">
        <v>0</v>
      </c>
      <c r="K3" s="52">
        <v>0</v>
      </c>
      <c r="L3" s="52">
        <v>0</v>
      </c>
      <c r="M3" s="52">
        <v>1177241</v>
      </c>
      <c r="N3" s="52">
        <v>215500</v>
      </c>
      <c r="O3" s="52">
        <v>0</v>
      </c>
      <c r="P3" s="52">
        <v>0</v>
      </c>
      <c r="Q3" s="52">
        <v>103500</v>
      </c>
      <c r="R3" s="52">
        <v>0</v>
      </c>
      <c r="S3" s="52">
        <v>319000</v>
      </c>
      <c r="T3" s="52">
        <v>1496241</v>
      </c>
      <c r="U3" s="52">
        <v>627900</v>
      </c>
      <c r="V3" s="52">
        <v>151434</v>
      </c>
      <c r="W3" s="52">
        <v>779334</v>
      </c>
      <c r="X3" s="52">
        <v>42554</v>
      </c>
      <c r="Y3" s="52">
        <v>9606</v>
      </c>
      <c r="Z3" s="52">
        <v>10867</v>
      </c>
      <c r="AA3" s="52">
        <v>0</v>
      </c>
      <c r="AB3" s="52">
        <v>2068</v>
      </c>
      <c r="AC3" s="52">
        <v>0</v>
      </c>
      <c r="AD3" s="52">
        <v>23154</v>
      </c>
      <c r="AE3" s="52">
        <v>88249</v>
      </c>
      <c r="AF3" s="52">
        <v>0</v>
      </c>
      <c r="AG3" s="52">
        <v>0</v>
      </c>
      <c r="AH3" s="52">
        <v>0</v>
      </c>
      <c r="AI3" s="52">
        <v>83613</v>
      </c>
      <c r="AJ3" s="52">
        <v>36241</v>
      </c>
      <c r="AK3" s="52">
        <v>32995</v>
      </c>
      <c r="AL3" s="52">
        <v>31124</v>
      </c>
      <c r="AM3" s="52">
        <v>183973</v>
      </c>
      <c r="AN3" s="52">
        <v>1051556</v>
      </c>
      <c r="AO3" s="52">
        <v>273074</v>
      </c>
      <c r="AP3" s="52">
        <v>1324630</v>
      </c>
    </row>
    <row r="4" spans="1:42">
      <c r="A4" s="32" t="s">
        <v>28</v>
      </c>
      <c r="B4" s="51">
        <v>16158</v>
      </c>
      <c r="C4" s="166">
        <v>949842</v>
      </c>
      <c r="D4" s="166">
        <v>202102</v>
      </c>
      <c r="E4" s="166">
        <v>0</v>
      </c>
      <c r="F4" s="166">
        <v>1558</v>
      </c>
      <c r="G4" s="166">
        <v>0</v>
      </c>
      <c r="H4" s="166">
        <v>0</v>
      </c>
      <c r="I4" s="166">
        <v>0</v>
      </c>
      <c r="J4" s="166">
        <v>0</v>
      </c>
      <c r="K4" s="166">
        <v>12986</v>
      </c>
      <c r="L4" s="166">
        <v>9393</v>
      </c>
      <c r="M4" s="166">
        <v>1175881</v>
      </c>
      <c r="N4" s="166">
        <v>69178</v>
      </c>
      <c r="O4" s="166">
        <v>224427</v>
      </c>
      <c r="P4" s="166">
        <v>0</v>
      </c>
      <c r="Q4" s="166">
        <v>22790</v>
      </c>
      <c r="R4" s="166">
        <v>0</v>
      </c>
      <c r="S4" s="166">
        <v>316395</v>
      </c>
      <c r="T4" s="166">
        <v>1492276</v>
      </c>
      <c r="U4" s="166">
        <v>669308</v>
      </c>
      <c r="V4" s="166">
        <v>211718</v>
      </c>
      <c r="W4" s="166">
        <v>881026</v>
      </c>
      <c r="X4" s="166">
        <v>34252</v>
      </c>
      <c r="Y4" s="166">
        <v>8964</v>
      </c>
      <c r="Z4" s="166">
        <v>1504</v>
      </c>
      <c r="AA4" s="166">
        <v>0</v>
      </c>
      <c r="AB4" s="166">
        <v>1930</v>
      </c>
      <c r="AC4" s="166">
        <v>3907</v>
      </c>
      <c r="AD4" s="166">
        <v>2405</v>
      </c>
      <c r="AE4" s="166">
        <v>52962</v>
      </c>
      <c r="AF4" s="166">
        <v>7716</v>
      </c>
      <c r="AG4" s="166">
        <v>2352</v>
      </c>
      <c r="AH4" s="166">
        <v>0</v>
      </c>
      <c r="AI4" s="166">
        <v>127827</v>
      </c>
      <c r="AJ4" s="166">
        <v>39513</v>
      </c>
      <c r="AK4" s="166">
        <v>30780</v>
      </c>
      <c r="AL4" s="166">
        <v>36841</v>
      </c>
      <c r="AM4" s="166">
        <v>245029</v>
      </c>
      <c r="AN4" s="166">
        <v>1179017</v>
      </c>
      <c r="AO4" s="166">
        <v>310395</v>
      </c>
      <c r="AP4" s="166">
        <v>1489412</v>
      </c>
    </row>
    <row r="5" spans="1:42">
      <c r="A5" s="32" t="s">
        <v>30</v>
      </c>
      <c r="B5" s="51">
        <v>22583</v>
      </c>
      <c r="C5" s="53">
        <v>118825</v>
      </c>
      <c r="D5" s="52">
        <v>36645</v>
      </c>
      <c r="E5" s="52">
        <v>0</v>
      </c>
      <c r="F5" s="53">
        <v>900</v>
      </c>
      <c r="G5" s="53">
        <v>0</v>
      </c>
      <c r="H5" s="53">
        <v>15949</v>
      </c>
      <c r="I5" s="53">
        <v>0</v>
      </c>
      <c r="J5" s="53">
        <v>0</v>
      </c>
      <c r="K5" s="52">
        <v>0</v>
      </c>
      <c r="L5" s="52">
        <v>54418</v>
      </c>
      <c r="M5" s="52">
        <v>226737</v>
      </c>
      <c r="N5" s="52">
        <v>0</v>
      </c>
      <c r="O5" s="52">
        <v>0</v>
      </c>
      <c r="P5" s="52">
        <v>0</v>
      </c>
      <c r="Q5" s="52">
        <v>0</v>
      </c>
      <c r="R5" s="52">
        <v>0</v>
      </c>
      <c r="S5" s="52">
        <v>0</v>
      </c>
      <c r="T5" s="52">
        <v>226737</v>
      </c>
      <c r="U5" s="52">
        <v>136543</v>
      </c>
      <c r="V5" s="52">
        <v>5630</v>
      </c>
      <c r="W5" s="52">
        <v>142173</v>
      </c>
      <c r="X5" s="52">
        <v>7364</v>
      </c>
      <c r="Y5" s="52">
        <v>7422</v>
      </c>
      <c r="Z5" s="52">
        <v>0</v>
      </c>
      <c r="AA5" s="52">
        <v>0</v>
      </c>
      <c r="AB5" s="52">
        <v>1598</v>
      </c>
      <c r="AC5" s="52">
        <v>0</v>
      </c>
      <c r="AD5" s="52">
        <v>216</v>
      </c>
      <c r="AE5" s="52">
        <v>16600</v>
      </c>
      <c r="AF5" s="52">
        <v>0</v>
      </c>
      <c r="AG5" s="52">
        <v>0</v>
      </c>
      <c r="AH5" s="52">
        <v>0</v>
      </c>
      <c r="AI5" s="52">
        <v>16887</v>
      </c>
      <c r="AJ5" s="52">
        <v>11352</v>
      </c>
      <c r="AK5" s="52">
        <v>24902</v>
      </c>
      <c r="AL5" s="52">
        <v>24923</v>
      </c>
      <c r="AM5" s="52">
        <v>78064</v>
      </c>
      <c r="AN5" s="52">
        <v>236837</v>
      </c>
      <c r="AO5" s="52">
        <v>0</v>
      </c>
      <c r="AP5" s="52">
        <v>236837</v>
      </c>
    </row>
    <row r="6" spans="1:42">
      <c r="A6" s="32" t="s">
        <v>31</v>
      </c>
      <c r="B6" s="51">
        <v>7997</v>
      </c>
      <c r="C6" s="53">
        <v>268462</v>
      </c>
      <c r="D6" s="52">
        <v>64396</v>
      </c>
      <c r="E6" s="52">
        <v>1000</v>
      </c>
      <c r="F6" s="53">
        <v>900</v>
      </c>
      <c r="G6" s="53">
        <v>0</v>
      </c>
      <c r="H6" s="53">
        <v>3501</v>
      </c>
      <c r="I6" s="53">
        <v>0</v>
      </c>
      <c r="J6" s="53">
        <v>0</v>
      </c>
      <c r="K6" s="52">
        <v>0</v>
      </c>
      <c r="L6" s="52">
        <v>85408</v>
      </c>
      <c r="M6" s="52">
        <v>423667</v>
      </c>
      <c r="N6" s="52">
        <v>0</v>
      </c>
      <c r="O6" s="52">
        <v>0</v>
      </c>
      <c r="P6" s="52">
        <v>67100</v>
      </c>
      <c r="Q6" s="52">
        <v>75000</v>
      </c>
      <c r="R6" s="52">
        <v>15500</v>
      </c>
      <c r="S6" s="52">
        <v>157600</v>
      </c>
      <c r="T6" s="52">
        <v>581267</v>
      </c>
      <c r="U6" s="52">
        <v>247091</v>
      </c>
      <c r="V6" s="52">
        <v>36261</v>
      </c>
      <c r="W6" s="52">
        <v>283352</v>
      </c>
      <c r="X6" s="52">
        <v>15896</v>
      </c>
      <c r="Y6" s="52">
        <v>3411</v>
      </c>
      <c r="Z6" s="52">
        <v>7000</v>
      </c>
      <c r="AA6" s="52">
        <v>0</v>
      </c>
      <c r="AB6" s="52">
        <v>734</v>
      </c>
      <c r="AC6" s="52">
        <v>2415</v>
      </c>
      <c r="AD6" s="52">
        <v>3036</v>
      </c>
      <c r="AE6" s="52">
        <v>32492</v>
      </c>
      <c r="AF6" s="52">
        <v>6766</v>
      </c>
      <c r="AG6" s="52">
        <v>5661</v>
      </c>
      <c r="AH6" s="52">
        <v>3821</v>
      </c>
      <c r="AI6" s="52">
        <v>35183</v>
      </c>
      <c r="AJ6" s="52">
        <v>2893</v>
      </c>
      <c r="AK6" s="52">
        <v>11713</v>
      </c>
      <c r="AL6" s="52">
        <v>19172</v>
      </c>
      <c r="AM6" s="52">
        <v>85209</v>
      </c>
      <c r="AN6" s="52">
        <v>401053</v>
      </c>
      <c r="AO6" s="52">
        <v>76719</v>
      </c>
      <c r="AP6" s="52">
        <v>477772</v>
      </c>
    </row>
    <row r="7" spans="1:42">
      <c r="A7" s="32" t="s">
        <v>32</v>
      </c>
      <c r="B7" s="51">
        <v>35688</v>
      </c>
      <c r="C7" s="53">
        <v>1078540</v>
      </c>
      <c r="D7" s="52">
        <v>224402</v>
      </c>
      <c r="E7" s="52">
        <v>0</v>
      </c>
      <c r="F7" s="53">
        <v>600</v>
      </c>
      <c r="G7" s="54">
        <v>0</v>
      </c>
      <c r="H7" s="53">
        <v>0</v>
      </c>
      <c r="I7" s="54">
        <v>0</v>
      </c>
      <c r="J7" s="54">
        <v>0</v>
      </c>
      <c r="K7" s="52">
        <v>0</v>
      </c>
      <c r="L7" s="52">
        <v>18272</v>
      </c>
      <c r="M7" s="52">
        <v>1321814</v>
      </c>
      <c r="N7" s="52">
        <v>0</v>
      </c>
      <c r="O7" s="52">
        <v>0</v>
      </c>
      <c r="P7" s="52">
        <v>0</v>
      </c>
      <c r="Q7" s="52">
        <v>0</v>
      </c>
      <c r="R7" s="52">
        <v>0</v>
      </c>
      <c r="S7" s="52">
        <v>0</v>
      </c>
      <c r="T7" s="52">
        <v>1321814</v>
      </c>
      <c r="U7" s="52">
        <v>767750</v>
      </c>
      <c r="V7" s="52">
        <v>146356</v>
      </c>
      <c r="W7" s="52">
        <v>914106</v>
      </c>
      <c r="X7" s="52">
        <v>75452</v>
      </c>
      <c r="Y7" s="52">
        <v>14545</v>
      </c>
      <c r="Z7" s="52">
        <v>15000</v>
      </c>
      <c r="AA7" s="52">
        <v>0</v>
      </c>
      <c r="AB7" s="52">
        <v>3131</v>
      </c>
      <c r="AC7" s="52">
        <v>36958</v>
      </c>
      <c r="AD7" s="52">
        <v>36693</v>
      </c>
      <c r="AE7" s="52">
        <v>181779</v>
      </c>
      <c r="AF7" s="52">
        <v>8100</v>
      </c>
      <c r="AG7" s="52">
        <v>7500</v>
      </c>
      <c r="AH7" s="52">
        <v>29860</v>
      </c>
      <c r="AI7" s="52">
        <v>52965</v>
      </c>
      <c r="AJ7" s="52">
        <v>3428</v>
      </c>
      <c r="AK7" s="52">
        <v>49963</v>
      </c>
      <c r="AL7" s="52">
        <v>38006</v>
      </c>
      <c r="AM7" s="52">
        <v>189822</v>
      </c>
      <c r="AN7" s="52">
        <v>1285707</v>
      </c>
      <c r="AO7" s="52">
        <v>37074</v>
      </c>
      <c r="AP7" s="52">
        <v>1322781</v>
      </c>
    </row>
    <row r="8" spans="1:42">
      <c r="A8" s="32" t="s">
        <v>33</v>
      </c>
      <c r="B8" s="51">
        <v>82934</v>
      </c>
      <c r="C8" s="53">
        <v>3150219</v>
      </c>
      <c r="D8" s="52">
        <v>781347</v>
      </c>
      <c r="E8" s="52">
        <v>4000</v>
      </c>
      <c r="F8" s="53">
        <v>2400</v>
      </c>
      <c r="G8" s="53">
        <v>0</v>
      </c>
      <c r="H8" s="53">
        <v>18053</v>
      </c>
      <c r="I8" s="53">
        <v>0</v>
      </c>
      <c r="J8" s="53">
        <v>0</v>
      </c>
      <c r="K8" s="52">
        <v>0</v>
      </c>
      <c r="L8" s="52">
        <v>38638</v>
      </c>
      <c r="M8" s="52">
        <v>3994657</v>
      </c>
      <c r="N8" s="52">
        <v>0</v>
      </c>
      <c r="O8" s="52">
        <v>0</v>
      </c>
      <c r="P8" s="52">
        <v>0</v>
      </c>
      <c r="Q8" s="52">
        <v>0</v>
      </c>
      <c r="R8" s="52">
        <v>0</v>
      </c>
      <c r="S8" s="52">
        <v>0</v>
      </c>
      <c r="T8" s="52">
        <v>3994657</v>
      </c>
      <c r="U8" s="52">
        <v>2495856</v>
      </c>
      <c r="V8" s="52">
        <v>661739</v>
      </c>
      <c r="W8" s="52">
        <v>3157595</v>
      </c>
      <c r="X8" s="52">
        <v>171557</v>
      </c>
      <c r="Y8" s="52">
        <v>33126</v>
      </c>
      <c r="Z8" s="52">
        <v>10000</v>
      </c>
      <c r="AA8" s="52">
        <v>0</v>
      </c>
      <c r="AB8" s="52">
        <v>7132</v>
      </c>
      <c r="AC8" s="52">
        <v>30500</v>
      </c>
      <c r="AD8" s="52">
        <v>22167</v>
      </c>
      <c r="AE8" s="52">
        <v>274482</v>
      </c>
      <c r="AF8" s="52">
        <v>6693</v>
      </c>
      <c r="AG8" s="52">
        <v>3394</v>
      </c>
      <c r="AH8" s="52">
        <v>0</v>
      </c>
      <c r="AI8" s="52">
        <v>267652</v>
      </c>
      <c r="AJ8" s="52">
        <v>12791</v>
      </c>
      <c r="AK8" s="52">
        <v>113798</v>
      </c>
      <c r="AL8" s="52">
        <v>271704</v>
      </c>
      <c r="AM8" s="52">
        <v>676032</v>
      </c>
      <c r="AN8" s="52">
        <v>4108109</v>
      </c>
      <c r="AO8" s="52">
        <v>77518</v>
      </c>
      <c r="AP8" s="52">
        <v>4185627</v>
      </c>
    </row>
    <row r="9" spans="1:42">
      <c r="A9" s="32" t="s">
        <v>34</v>
      </c>
      <c r="B9" s="51">
        <v>36405</v>
      </c>
      <c r="C9" s="53">
        <v>1468344</v>
      </c>
      <c r="D9" s="52">
        <v>337599</v>
      </c>
      <c r="E9" s="52">
        <v>2000</v>
      </c>
      <c r="F9" s="53">
        <v>900</v>
      </c>
      <c r="G9" s="53">
        <v>0</v>
      </c>
      <c r="H9" s="53">
        <v>5000</v>
      </c>
      <c r="I9" s="53">
        <v>0</v>
      </c>
      <c r="J9" s="53">
        <v>0</v>
      </c>
      <c r="K9" s="52">
        <v>1000</v>
      </c>
      <c r="L9" s="52">
        <v>57072</v>
      </c>
      <c r="M9" s="52">
        <v>1871915</v>
      </c>
      <c r="N9" s="52">
        <v>5000</v>
      </c>
      <c r="O9" s="52">
        <v>0</v>
      </c>
      <c r="P9" s="52">
        <v>0</v>
      </c>
      <c r="Q9" s="52">
        <v>30385</v>
      </c>
      <c r="R9" s="52">
        <v>0</v>
      </c>
      <c r="S9" s="52">
        <v>35385</v>
      </c>
      <c r="T9" s="52">
        <v>1907300</v>
      </c>
      <c r="U9" s="52">
        <v>1016620</v>
      </c>
      <c r="V9" s="52">
        <v>379653</v>
      </c>
      <c r="W9" s="52">
        <v>1396273</v>
      </c>
      <c r="X9" s="52">
        <v>77264</v>
      </c>
      <c r="Y9" s="52">
        <v>13927</v>
      </c>
      <c r="Z9" s="52">
        <v>15313</v>
      </c>
      <c r="AA9" s="52">
        <v>0</v>
      </c>
      <c r="AB9" s="52">
        <v>2998</v>
      </c>
      <c r="AC9" s="52">
        <v>30537</v>
      </c>
      <c r="AD9" s="52">
        <v>28430</v>
      </c>
      <c r="AE9" s="52">
        <v>168469</v>
      </c>
      <c r="AF9" s="52">
        <v>15408</v>
      </c>
      <c r="AG9" s="52">
        <v>11175</v>
      </c>
      <c r="AH9" s="52">
        <v>0</v>
      </c>
      <c r="AI9" s="52">
        <v>195178</v>
      </c>
      <c r="AJ9" s="52">
        <v>37570</v>
      </c>
      <c r="AK9" s="52">
        <v>47841</v>
      </c>
      <c r="AL9" s="52">
        <v>0</v>
      </c>
      <c r="AM9" s="52">
        <v>307172</v>
      </c>
      <c r="AN9" s="52">
        <v>1871914</v>
      </c>
      <c r="AO9" s="52">
        <v>35385</v>
      </c>
      <c r="AP9" s="52">
        <v>1907299</v>
      </c>
    </row>
    <row r="10" spans="1:42">
      <c r="A10" s="32" t="s">
        <v>35</v>
      </c>
      <c r="B10" s="51">
        <v>14312</v>
      </c>
      <c r="C10" s="53">
        <v>546645</v>
      </c>
      <c r="D10" s="52">
        <v>135464</v>
      </c>
      <c r="E10" s="52">
        <v>1000</v>
      </c>
      <c r="F10" s="53">
        <v>0</v>
      </c>
      <c r="G10" s="53">
        <v>0</v>
      </c>
      <c r="H10" s="53">
        <v>4590</v>
      </c>
      <c r="I10" s="53">
        <v>0</v>
      </c>
      <c r="J10" s="53">
        <v>0</v>
      </c>
      <c r="K10" s="52">
        <v>0</v>
      </c>
      <c r="L10" s="52">
        <v>123350</v>
      </c>
      <c r="M10" s="52">
        <v>811049</v>
      </c>
      <c r="N10" s="52">
        <v>0</v>
      </c>
      <c r="O10" s="52">
        <v>47177</v>
      </c>
      <c r="P10" s="52">
        <v>0</v>
      </c>
      <c r="Q10" s="52">
        <v>0</v>
      </c>
      <c r="R10" s="52">
        <v>0</v>
      </c>
      <c r="S10" s="52">
        <v>47177</v>
      </c>
      <c r="T10" s="52">
        <v>858226</v>
      </c>
      <c r="U10" s="52">
        <v>485087</v>
      </c>
      <c r="V10" s="52">
        <v>66617</v>
      </c>
      <c r="W10" s="52">
        <v>551704</v>
      </c>
      <c r="X10" s="52">
        <v>43833</v>
      </c>
      <c r="Y10" s="52">
        <v>5590</v>
      </c>
      <c r="Z10" s="52">
        <v>9</v>
      </c>
      <c r="AA10" s="52">
        <v>0</v>
      </c>
      <c r="AB10" s="52">
        <v>1203</v>
      </c>
      <c r="AC10" s="52">
        <v>8787</v>
      </c>
      <c r="AD10" s="52">
        <v>4942</v>
      </c>
      <c r="AE10" s="52">
        <v>64364</v>
      </c>
      <c r="AF10" s="52">
        <v>6595</v>
      </c>
      <c r="AG10" s="52">
        <v>115</v>
      </c>
      <c r="AH10" s="52">
        <v>1300</v>
      </c>
      <c r="AI10" s="52">
        <v>102993</v>
      </c>
      <c r="AJ10" s="52">
        <v>11345</v>
      </c>
      <c r="AK10" s="52">
        <v>19196</v>
      </c>
      <c r="AL10" s="52">
        <v>21414</v>
      </c>
      <c r="AM10" s="52">
        <v>162958</v>
      </c>
      <c r="AN10" s="52">
        <v>779026</v>
      </c>
      <c r="AO10" s="52">
        <v>44914</v>
      </c>
      <c r="AP10" s="52">
        <v>823940</v>
      </c>
    </row>
    <row r="11" spans="1:42">
      <c r="A11" s="32" t="s">
        <v>36</v>
      </c>
      <c r="B11" s="51">
        <v>47139</v>
      </c>
      <c r="C11" s="53">
        <v>2218650</v>
      </c>
      <c r="D11" s="52">
        <v>513132</v>
      </c>
      <c r="E11" s="52">
        <v>4000</v>
      </c>
      <c r="F11" s="53">
        <v>1500</v>
      </c>
      <c r="G11" s="53">
        <v>0</v>
      </c>
      <c r="H11" s="53">
        <v>7266</v>
      </c>
      <c r="I11" s="53">
        <v>0</v>
      </c>
      <c r="J11" s="53">
        <v>0</v>
      </c>
      <c r="K11" s="52">
        <v>0</v>
      </c>
      <c r="L11" s="52">
        <v>0</v>
      </c>
      <c r="M11" s="52">
        <v>2744548</v>
      </c>
      <c r="N11" s="52">
        <v>0</v>
      </c>
      <c r="O11" s="52">
        <v>0</v>
      </c>
      <c r="P11" s="52">
        <v>0</v>
      </c>
      <c r="Q11" s="52">
        <v>0</v>
      </c>
      <c r="R11" s="52">
        <v>0</v>
      </c>
      <c r="S11" s="52">
        <v>0</v>
      </c>
      <c r="T11" s="52">
        <v>2744548</v>
      </c>
      <c r="U11" s="52">
        <v>1298409</v>
      </c>
      <c r="V11" s="52">
        <v>658570</v>
      </c>
      <c r="W11" s="52">
        <v>1956979</v>
      </c>
      <c r="X11" s="52">
        <v>90579</v>
      </c>
      <c r="Y11" s="52">
        <v>19468</v>
      </c>
      <c r="Z11" s="52">
        <v>7324</v>
      </c>
      <c r="AA11" s="52">
        <v>0</v>
      </c>
      <c r="AB11" s="52">
        <v>4191</v>
      </c>
      <c r="AC11" s="52">
        <v>0</v>
      </c>
      <c r="AD11" s="52">
        <v>6983</v>
      </c>
      <c r="AE11" s="52">
        <v>128545</v>
      </c>
      <c r="AF11" s="52">
        <v>13727</v>
      </c>
      <c r="AG11" s="52">
        <v>15442</v>
      </c>
      <c r="AH11" s="52">
        <v>0</v>
      </c>
      <c r="AI11" s="52">
        <v>116361</v>
      </c>
      <c r="AJ11" s="52">
        <v>17909</v>
      </c>
      <c r="AK11" s="52">
        <v>66878</v>
      </c>
      <c r="AL11" s="52">
        <v>13188</v>
      </c>
      <c r="AM11" s="52">
        <v>243505</v>
      </c>
      <c r="AN11" s="52">
        <v>2329029</v>
      </c>
      <c r="AO11" s="52">
        <v>1092</v>
      </c>
      <c r="AP11" s="52">
        <v>2330121</v>
      </c>
    </row>
    <row r="12" spans="1:42">
      <c r="A12" s="32" t="s">
        <v>37</v>
      </c>
      <c r="B12" s="51">
        <v>6460</v>
      </c>
      <c r="C12" s="53">
        <v>260979</v>
      </c>
      <c r="D12" s="52">
        <v>57313</v>
      </c>
      <c r="E12" s="55">
        <v>0</v>
      </c>
      <c r="F12" s="53">
        <v>900</v>
      </c>
      <c r="G12" s="54">
        <v>0</v>
      </c>
      <c r="H12" s="53">
        <v>2970</v>
      </c>
      <c r="I12" s="54">
        <v>0</v>
      </c>
      <c r="J12" s="54">
        <v>0</v>
      </c>
      <c r="K12" s="52">
        <v>21509</v>
      </c>
      <c r="L12" s="52">
        <v>4559</v>
      </c>
      <c r="M12" s="52">
        <v>348230</v>
      </c>
      <c r="N12" s="52">
        <v>0</v>
      </c>
      <c r="O12" s="52">
        <v>0</v>
      </c>
      <c r="P12" s="52">
        <v>189115</v>
      </c>
      <c r="Q12" s="52">
        <v>0</v>
      </c>
      <c r="R12" s="52">
        <v>0</v>
      </c>
      <c r="S12" s="52">
        <v>189115</v>
      </c>
      <c r="T12" s="52">
        <v>537345</v>
      </c>
      <c r="U12" s="52">
        <v>146424</v>
      </c>
      <c r="V12" s="52">
        <v>53835</v>
      </c>
      <c r="W12" s="52">
        <v>200259</v>
      </c>
      <c r="X12" s="52">
        <v>19835</v>
      </c>
      <c r="Y12" s="52">
        <v>3002</v>
      </c>
      <c r="Z12" s="52">
        <v>0</v>
      </c>
      <c r="AA12" s="52">
        <v>9</v>
      </c>
      <c r="AB12" s="52">
        <v>646</v>
      </c>
      <c r="AC12" s="52">
        <v>0</v>
      </c>
      <c r="AD12" s="52">
        <v>1933</v>
      </c>
      <c r="AE12" s="52">
        <v>25425</v>
      </c>
      <c r="AF12" s="52">
        <v>2940</v>
      </c>
      <c r="AG12" s="52">
        <v>310</v>
      </c>
      <c r="AH12" s="52">
        <v>0</v>
      </c>
      <c r="AI12" s="52">
        <v>57636</v>
      </c>
      <c r="AJ12" s="52">
        <v>4241</v>
      </c>
      <c r="AK12" s="52">
        <v>10305</v>
      </c>
      <c r="AL12" s="52">
        <v>0</v>
      </c>
      <c r="AM12" s="52">
        <v>75432</v>
      </c>
      <c r="AN12" s="52">
        <v>301116</v>
      </c>
      <c r="AO12" s="52">
        <v>253114</v>
      </c>
      <c r="AP12" s="52">
        <v>554230</v>
      </c>
    </row>
    <row r="13" spans="1:42">
      <c r="A13" s="32" t="s">
        <v>38</v>
      </c>
      <c r="B13" s="51">
        <v>4469</v>
      </c>
      <c r="C13" s="53">
        <v>171956</v>
      </c>
      <c r="D13" s="52">
        <v>39461</v>
      </c>
      <c r="E13" s="52">
        <v>0</v>
      </c>
      <c r="F13" s="53">
        <v>0</v>
      </c>
      <c r="G13" s="53">
        <v>6178</v>
      </c>
      <c r="H13" s="53">
        <v>0</v>
      </c>
      <c r="I13" s="53">
        <v>0</v>
      </c>
      <c r="J13" s="53">
        <v>0</v>
      </c>
      <c r="K13" s="52">
        <v>0</v>
      </c>
      <c r="L13" s="52">
        <v>13553</v>
      </c>
      <c r="M13" s="52">
        <v>231148</v>
      </c>
      <c r="N13" s="52">
        <v>0</v>
      </c>
      <c r="O13" s="52">
        <v>0</v>
      </c>
      <c r="P13" s="52">
        <v>0</v>
      </c>
      <c r="Q13" s="52">
        <v>19500</v>
      </c>
      <c r="R13" s="52">
        <v>0</v>
      </c>
      <c r="S13" s="52">
        <v>19500</v>
      </c>
      <c r="T13" s="52">
        <v>250648</v>
      </c>
      <c r="U13" s="52">
        <v>151522</v>
      </c>
      <c r="V13" s="52">
        <v>6523</v>
      </c>
      <c r="W13" s="52">
        <v>158045</v>
      </c>
      <c r="X13" s="52">
        <v>8443</v>
      </c>
      <c r="Y13" s="52">
        <v>3002</v>
      </c>
      <c r="Z13" s="52">
        <v>1900</v>
      </c>
      <c r="AA13" s="52">
        <v>0</v>
      </c>
      <c r="AB13" s="52">
        <v>646</v>
      </c>
      <c r="AC13" s="52">
        <v>0</v>
      </c>
      <c r="AD13" s="52">
        <v>500</v>
      </c>
      <c r="AE13" s="52">
        <v>14491</v>
      </c>
      <c r="AF13" s="52">
        <v>3565</v>
      </c>
      <c r="AG13" s="52">
        <v>2000</v>
      </c>
      <c r="AH13" s="52">
        <v>0</v>
      </c>
      <c r="AI13" s="52">
        <v>16800</v>
      </c>
      <c r="AJ13" s="52">
        <v>18704</v>
      </c>
      <c r="AK13" s="52">
        <v>10305</v>
      </c>
      <c r="AL13" s="52">
        <v>3813</v>
      </c>
      <c r="AM13" s="52">
        <v>55187</v>
      </c>
      <c r="AN13" s="52">
        <v>227723</v>
      </c>
      <c r="AO13" s="52">
        <v>0</v>
      </c>
      <c r="AP13" s="52">
        <v>227723</v>
      </c>
    </row>
    <row r="14" spans="1:42">
      <c r="A14" s="32" t="s">
        <v>40</v>
      </c>
      <c r="B14" s="51">
        <v>9974</v>
      </c>
      <c r="C14" s="166">
        <v>392063</v>
      </c>
      <c r="D14" s="166">
        <v>95338</v>
      </c>
      <c r="E14" s="166">
        <v>1750</v>
      </c>
      <c r="F14" s="166">
        <v>1799</v>
      </c>
      <c r="G14" s="166">
        <v>0</v>
      </c>
      <c r="H14" s="166">
        <v>8556</v>
      </c>
      <c r="I14" s="166">
        <v>0</v>
      </c>
      <c r="J14" s="166">
        <v>0</v>
      </c>
      <c r="K14" s="166">
        <v>0</v>
      </c>
      <c r="L14" s="166">
        <v>30324</v>
      </c>
      <c r="M14" s="166">
        <v>529830</v>
      </c>
      <c r="N14" s="166">
        <v>0</v>
      </c>
      <c r="O14" s="166">
        <v>0</v>
      </c>
      <c r="P14" s="166">
        <v>0</v>
      </c>
      <c r="Q14" s="166">
        <v>0</v>
      </c>
      <c r="R14" s="166">
        <v>0</v>
      </c>
      <c r="S14" s="166">
        <v>0</v>
      </c>
      <c r="T14" s="166">
        <v>529830</v>
      </c>
      <c r="U14" s="166">
        <v>298218</v>
      </c>
      <c r="V14" s="166">
        <v>49051</v>
      </c>
      <c r="W14" s="166">
        <v>347269</v>
      </c>
      <c r="X14" s="166">
        <v>22918</v>
      </c>
      <c r="Y14" s="166">
        <v>6004</v>
      </c>
      <c r="Z14" s="166">
        <v>0</v>
      </c>
      <c r="AA14" s="166">
        <v>0</v>
      </c>
      <c r="AB14" s="166">
        <v>1292</v>
      </c>
      <c r="AC14" s="166">
        <v>1621</v>
      </c>
      <c r="AD14" s="166">
        <v>6081</v>
      </c>
      <c r="AE14" s="166">
        <v>37916</v>
      </c>
      <c r="AF14" s="166">
        <v>7619</v>
      </c>
      <c r="AG14" s="166">
        <v>4400</v>
      </c>
      <c r="AH14" s="166">
        <v>650</v>
      </c>
      <c r="AI14" s="166">
        <v>60106</v>
      </c>
      <c r="AJ14" s="166">
        <v>9647</v>
      </c>
      <c r="AK14" s="166">
        <v>20610</v>
      </c>
      <c r="AL14" s="166">
        <v>20894</v>
      </c>
      <c r="AM14" s="166">
        <v>123926</v>
      </c>
      <c r="AN14" s="166">
        <v>509111</v>
      </c>
      <c r="AO14" s="166">
        <v>0</v>
      </c>
      <c r="AP14" s="166">
        <v>509111</v>
      </c>
    </row>
    <row r="15" spans="1:42">
      <c r="A15" s="32" t="s">
        <v>43</v>
      </c>
      <c r="B15" s="51">
        <v>8398</v>
      </c>
      <c r="C15" s="166">
        <v>136000</v>
      </c>
      <c r="D15" s="166">
        <v>42139</v>
      </c>
      <c r="E15" s="166">
        <v>1000</v>
      </c>
      <c r="F15" s="166">
        <v>1129</v>
      </c>
      <c r="G15" s="166">
        <v>0</v>
      </c>
      <c r="H15" s="166">
        <v>11006</v>
      </c>
      <c r="I15" s="166">
        <v>0</v>
      </c>
      <c r="J15" s="166">
        <v>0</v>
      </c>
      <c r="K15" s="166">
        <v>3075</v>
      </c>
      <c r="L15" s="166">
        <v>62259</v>
      </c>
      <c r="M15" s="166">
        <v>256608</v>
      </c>
      <c r="N15" s="166">
        <v>0</v>
      </c>
      <c r="O15" s="166">
        <v>0</v>
      </c>
      <c r="P15" s="166">
        <v>0</v>
      </c>
      <c r="Q15" s="166">
        <v>53037</v>
      </c>
      <c r="R15" s="166">
        <v>50</v>
      </c>
      <c r="S15" s="166">
        <v>53087</v>
      </c>
      <c r="T15" s="166">
        <v>309695</v>
      </c>
      <c r="U15" s="166">
        <v>146656</v>
      </c>
      <c r="V15" s="166">
        <v>13131</v>
      </c>
      <c r="W15" s="166">
        <v>159787</v>
      </c>
      <c r="X15" s="166">
        <v>10915</v>
      </c>
      <c r="Y15" s="166">
        <v>6004</v>
      </c>
      <c r="Z15" s="166">
        <v>800</v>
      </c>
      <c r="AA15" s="166">
        <v>0</v>
      </c>
      <c r="AB15" s="166">
        <v>1292</v>
      </c>
      <c r="AC15" s="166">
        <v>0</v>
      </c>
      <c r="AD15" s="166">
        <v>1636</v>
      </c>
      <c r="AE15" s="166">
        <v>20647</v>
      </c>
      <c r="AF15" s="166">
        <v>3768</v>
      </c>
      <c r="AG15" s="166">
        <v>2427</v>
      </c>
      <c r="AH15" s="166">
        <v>163</v>
      </c>
      <c r="AI15" s="166">
        <v>26706</v>
      </c>
      <c r="AJ15" s="166">
        <v>9727</v>
      </c>
      <c r="AK15" s="166">
        <v>20610</v>
      </c>
      <c r="AL15" s="166">
        <v>13911</v>
      </c>
      <c r="AM15" s="166">
        <v>77312</v>
      </c>
      <c r="AN15" s="166">
        <v>257746</v>
      </c>
      <c r="AO15" s="166">
        <v>53708</v>
      </c>
      <c r="AP15" s="166">
        <v>311454</v>
      </c>
    </row>
    <row r="16" spans="1:42">
      <c r="A16" s="32" t="s">
        <v>45</v>
      </c>
      <c r="B16" s="51">
        <v>5559</v>
      </c>
      <c r="C16" s="53">
        <v>474032</v>
      </c>
      <c r="D16" s="52">
        <v>128801</v>
      </c>
      <c r="E16" s="52">
        <v>1500</v>
      </c>
      <c r="F16" s="53">
        <v>900</v>
      </c>
      <c r="G16" s="53">
        <v>0</v>
      </c>
      <c r="H16" s="53">
        <v>4976</v>
      </c>
      <c r="I16" s="53">
        <v>0</v>
      </c>
      <c r="J16" s="53">
        <v>0</v>
      </c>
      <c r="K16" s="52">
        <v>0</v>
      </c>
      <c r="L16" s="52">
        <v>8808</v>
      </c>
      <c r="M16" s="52">
        <v>619017</v>
      </c>
      <c r="N16" s="52">
        <v>0</v>
      </c>
      <c r="O16" s="52">
        <v>0</v>
      </c>
      <c r="P16" s="52">
        <v>0</v>
      </c>
      <c r="Q16" s="52">
        <v>5000</v>
      </c>
      <c r="R16" s="52">
        <v>439837.95</v>
      </c>
      <c r="S16" s="52">
        <v>444838</v>
      </c>
      <c r="T16" s="52">
        <v>1063854.95</v>
      </c>
      <c r="U16" s="52">
        <v>331031</v>
      </c>
      <c r="V16" s="52">
        <v>85760</v>
      </c>
      <c r="W16" s="52">
        <v>416791</v>
      </c>
      <c r="X16" s="52">
        <v>33528</v>
      </c>
      <c r="Y16" s="52">
        <v>3002</v>
      </c>
      <c r="Z16" s="52">
        <v>10070</v>
      </c>
      <c r="AA16" s="52">
        <v>4723</v>
      </c>
      <c r="AB16" s="52">
        <v>646</v>
      </c>
      <c r="AC16" s="52">
        <v>7331</v>
      </c>
      <c r="AD16" s="52">
        <v>3208</v>
      </c>
      <c r="AE16" s="52">
        <v>62508</v>
      </c>
      <c r="AF16" s="52">
        <v>4039</v>
      </c>
      <c r="AG16" s="52">
        <v>156</v>
      </c>
      <c r="AH16" s="52">
        <v>0</v>
      </c>
      <c r="AI16" s="52">
        <v>77506</v>
      </c>
      <c r="AJ16" s="52">
        <v>6863</v>
      </c>
      <c r="AK16" s="52">
        <v>10305</v>
      </c>
      <c r="AL16" s="52">
        <v>150</v>
      </c>
      <c r="AM16" s="52">
        <v>99019</v>
      </c>
      <c r="AN16" s="52">
        <v>578318</v>
      </c>
      <c r="AO16" s="52">
        <v>1963237</v>
      </c>
      <c r="AP16" s="52">
        <v>2541555</v>
      </c>
    </row>
    <row r="17" spans="1:42">
      <c r="A17" s="32" t="s">
        <v>46</v>
      </c>
      <c r="B17" s="51">
        <v>29568</v>
      </c>
      <c r="C17" s="53">
        <v>489124</v>
      </c>
      <c r="D17" s="52">
        <v>131840</v>
      </c>
      <c r="E17" s="52">
        <v>500</v>
      </c>
      <c r="F17" s="53">
        <v>900</v>
      </c>
      <c r="G17" s="53">
        <v>0</v>
      </c>
      <c r="H17" s="53">
        <v>0</v>
      </c>
      <c r="I17" s="53">
        <v>0</v>
      </c>
      <c r="J17" s="53">
        <v>0</v>
      </c>
      <c r="K17" s="52">
        <v>0</v>
      </c>
      <c r="L17" s="52">
        <v>11639</v>
      </c>
      <c r="M17" s="52">
        <v>634003</v>
      </c>
      <c r="N17" s="52">
        <v>0</v>
      </c>
      <c r="O17" s="52">
        <v>0</v>
      </c>
      <c r="P17" s="52">
        <v>0</v>
      </c>
      <c r="Q17" s="52">
        <v>0</v>
      </c>
      <c r="R17" s="52">
        <v>0</v>
      </c>
      <c r="S17" s="52">
        <v>0</v>
      </c>
      <c r="T17" s="52">
        <v>634003</v>
      </c>
      <c r="U17" s="52">
        <v>287803</v>
      </c>
      <c r="V17" s="52">
        <v>208270</v>
      </c>
      <c r="W17" s="52">
        <v>496073</v>
      </c>
      <c r="X17" s="52">
        <v>3015</v>
      </c>
      <c r="Y17" s="52">
        <v>11987</v>
      </c>
      <c r="Z17" s="52">
        <v>2742</v>
      </c>
      <c r="AA17" s="52">
        <v>0</v>
      </c>
      <c r="AB17" s="52">
        <v>2581</v>
      </c>
      <c r="AC17" s="52">
        <v>0</v>
      </c>
      <c r="AD17" s="52">
        <v>0</v>
      </c>
      <c r="AE17" s="52">
        <v>20325</v>
      </c>
      <c r="AF17" s="52">
        <v>650</v>
      </c>
      <c r="AG17" s="52">
        <v>150</v>
      </c>
      <c r="AH17" s="52">
        <v>0</v>
      </c>
      <c r="AI17" s="52">
        <v>55664</v>
      </c>
      <c r="AJ17" s="52">
        <v>3708</v>
      </c>
      <c r="AK17" s="52">
        <v>41176</v>
      </c>
      <c r="AL17" s="52">
        <v>1638</v>
      </c>
      <c r="AM17" s="52">
        <v>102986</v>
      </c>
      <c r="AN17" s="52">
        <v>619384</v>
      </c>
      <c r="AO17" s="52">
        <v>0</v>
      </c>
      <c r="AP17" s="52">
        <v>619384</v>
      </c>
    </row>
    <row r="18" spans="1:42">
      <c r="A18" s="32" t="s">
        <v>47</v>
      </c>
      <c r="B18" s="51">
        <v>22529</v>
      </c>
      <c r="C18" s="53">
        <v>1142462</v>
      </c>
      <c r="D18" s="52">
        <v>234360</v>
      </c>
      <c r="E18" s="52">
        <v>2000</v>
      </c>
      <c r="F18" s="53">
        <v>0</v>
      </c>
      <c r="G18" s="53">
        <v>0</v>
      </c>
      <c r="H18" s="53">
        <v>0</v>
      </c>
      <c r="I18" s="53">
        <v>0</v>
      </c>
      <c r="J18" s="53">
        <v>0</v>
      </c>
      <c r="K18" s="52">
        <v>0</v>
      </c>
      <c r="L18" s="52">
        <v>5260</v>
      </c>
      <c r="M18" s="52">
        <v>1384082</v>
      </c>
      <c r="N18" s="52">
        <v>0</v>
      </c>
      <c r="O18" s="52">
        <v>0</v>
      </c>
      <c r="P18" s="52">
        <v>0</v>
      </c>
      <c r="Q18" s="52">
        <v>0</v>
      </c>
      <c r="R18" s="52">
        <v>0</v>
      </c>
      <c r="S18" s="52">
        <v>0</v>
      </c>
      <c r="T18" s="52">
        <v>1384082</v>
      </c>
      <c r="U18" s="52">
        <v>704830</v>
      </c>
      <c r="V18" s="52">
        <v>381832</v>
      </c>
      <c r="W18" s="52">
        <v>1086662</v>
      </c>
      <c r="X18" s="52">
        <v>106362</v>
      </c>
      <c r="Y18" s="52">
        <v>8849</v>
      </c>
      <c r="Z18" s="52">
        <v>24787</v>
      </c>
      <c r="AA18" s="52">
        <v>215</v>
      </c>
      <c r="AB18" s="52">
        <v>1905</v>
      </c>
      <c r="AC18" s="52">
        <v>14956</v>
      </c>
      <c r="AD18" s="52">
        <v>12162</v>
      </c>
      <c r="AE18" s="52">
        <v>169236</v>
      </c>
      <c r="AF18" s="52">
        <v>860</v>
      </c>
      <c r="AG18" s="52">
        <v>100</v>
      </c>
      <c r="AH18" s="52">
        <v>436</v>
      </c>
      <c r="AI18" s="52">
        <v>67529</v>
      </c>
      <c r="AJ18" s="52">
        <v>8856</v>
      </c>
      <c r="AK18" s="52">
        <v>30394</v>
      </c>
      <c r="AL18" s="52">
        <v>20009</v>
      </c>
      <c r="AM18" s="52">
        <v>128184</v>
      </c>
      <c r="AN18" s="52">
        <v>1384082</v>
      </c>
      <c r="AO18" s="52">
        <v>0</v>
      </c>
      <c r="AP18" s="52">
        <v>1384082</v>
      </c>
    </row>
    <row r="19" spans="1:42">
      <c r="A19" s="32" t="s">
        <v>48</v>
      </c>
      <c r="B19" s="51">
        <v>3616</v>
      </c>
      <c r="C19" s="53">
        <v>178233</v>
      </c>
      <c r="D19" s="52">
        <v>43716</v>
      </c>
      <c r="E19" s="52">
        <v>0</v>
      </c>
      <c r="F19" s="53">
        <v>0</v>
      </c>
      <c r="G19" s="53">
        <v>0</v>
      </c>
      <c r="H19" s="53">
        <v>0</v>
      </c>
      <c r="I19" s="53">
        <v>0</v>
      </c>
      <c r="J19" s="53">
        <v>0</v>
      </c>
      <c r="K19" s="52">
        <v>20500</v>
      </c>
      <c r="L19" s="52">
        <v>6289</v>
      </c>
      <c r="M19" s="52">
        <v>248738</v>
      </c>
      <c r="N19" s="52">
        <v>0</v>
      </c>
      <c r="O19" s="52">
        <v>0</v>
      </c>
      <c r="P19" s="52">
        <v>0</v>
      </c>
      <c r="Q19" s="52">
        <v>0</v>
      </c>
      <c r="R19" s="52">
        <v>0</v>
      </c>
      <c r="S19" s="52">
        <v>0</v>
      </c>
      <c r="T19" s="52">
        <v>248738</v>
      </c>
      <c r="U19" s="52">
        <v>157270</v>
      </c>
      <c r="V19" s="52">
        <v>38392</v>
      </c>
      <c r="W19" s="52">
        <v>195662</v>
      </c>
      <c r="X19" s="52">
        <v>31328</v>
      </c>
      <c r="Y19" s="52">
        <v>3002</v>
      </c>
      <c r="Z19" s="52">
        <v>8000</v>
      </c>
      <c r="AA19" s="52">
        <v>0</v>
      </c>
      <c r="AB19" s="52">
        <v>646</v>
      </c>
      <c r="AC19" s="52">
        <v>0</v>
      </c>
      <c r="AD19" s="52">
        <v>3396</v>
      </c>
      <c r="AE19" s="52">
        <v>46372</v>
      </c>
      <c r="AF19" s="52">
        <v>896</v>
      </c>
      <c r="AG19" s="52">
        <v>246</v>
      </c>
      <c r="AH19" s="52">
        <v>0</v>
      </c>
      <c r="AI19" s="52">
        <v>2180</v>
      </c>
      <c r="AJ19" s="52">
        <v>95</v>
      </c>
      <c r="AK19" s="52">
        <v>10305</v>
      </c>
      <c r="AL19" s="52">
        <v>6220</v>
      </c>
      <c r="AM19" s="52">
        <v>19942</v>
      </c>
      <c r="AN19" s="52">
        <v>261976</v>
      </c>
      <c r="AO19" s="52">
        <v>0</v>
      </c>
      <c r="AP19" s="52">
        <v>261976</v>
      </c>
    </row>
    <row r="20" spans="1:42">
      <c r="A20" s="32" t="s">
        <v>49</v>
      </c>
      <c r="B20" s="51">
        <v>17075</v>
      </c>
      <c r="C20" s="53">
        <v>723613</v>
      </c>
      <c r="D20" s="52">
        <v>168217</v>
      </c>
      <c r="E20" s="52">
        <v>1500</v>
      </c>
      <c r="F20" s="53">
        <v>0</v>
      </c>
      <c r="G20" s="53">
        <v>0</v>
      </c>
      <c r="H20" s="53">
        <v>0</v>
      </c>
      <c r="I20" s="53">
        <v>0</v>
      </c>
      <c r="J20" s="54">
        <v>0</v>
      </c>
      <c r="K20" s="52">
        <v>0</v>
      </c>
      <c r="L20" s="52">
        <v>13000</v>
      </c>
      <c r="M20" s="52">
        <v>906330</v>
      </c>
      <c r="N20" s="52">
        <v>0</v>
      </c>
      <c r="O20" s="52">
        <v>0</v>
      </c>
      <c r="P20" s="52">
        <v>0</v>
      </c>
      <c r="Q20" s="52">
        <v>0</v>
      </c>
      <c r="R20" s="52">
        <v>0</v>
      </c>
      <c r="S20" s="52">
        <v>0</v>
      </c>
      <c r="T20" s="52">
        <v>906330</v>
      </c>
      <c r="U20" s="52">
        <v>430656</v>
      </c>
      <c r="V20" s="52">
        <v>176761</v>
      </c>
      <c r="W20" s="52">
        <v>607417</v>
      </c>
      <c r="X20" s="52">
        <v>32372</v>
      </c>
      <c r="Y20" s="52">
        <v>6820</v>
      </c>
      <c r="Z20" s="52">
        <v>0</v>
      </c>
      <c r="AA20" s="52">
        <v>0</v>
      </c>
      <c r="AB20" s="52">
        <v>1468</v>
      </c>
      <c r="AC20" s="52">
        <v>21416</v>
      </c>
      <c r="AD20" s="52">
        <v>8077</v>
      </c>
      <c r="AE20" s="52">
        <v>70153</v>
      </c>
      <c r="AF20" s="52">
        <v>0</v>
      </c>
      <c r="AG20" s="52">
        <v>0</v>
      </c>
      <c r="AH20" s="52">
        <v>5446</v>
      </c>
      <c r="AI20" s="52">
        <v>106726</v>
      </c>
      <c r="AJ20" s="52">
        <v>31058</v>
      </c>
      <c r="AK20" s="52">
        <v>23423</v>
      </c>
      <c r="AL20" s="52">
        <v>60220</v>
      </c>
      <c r="AM20" s="52">
        <v>226873</v>
      </c>
      <c r="AN20" s="52">
        <v>904443</v>
      </c>
      <c r="AO20" s="52">
        <v>0</v>
      </c>
      <c r="AP20" s="52">
        <v>904443</v>
      </c>
    </row>
    <row r="21" spans="1:42">
      <c r="A21" s="32" t="s">
        <v>50</v>
      </c>
      <c r="B21" s="51">
        <v>14532</v>
      </c>
      <c r="C21" s="53">
        <v>984632</v>
      </c>
      <c r="D21" s="52">
        <v>100000</v>
      </c>
      <c r="E21" s="52">
        <v>4000</v>
      </c>
      <c r="F21" s="53">
        <v>593</v>
      </c>
      <c r="G21" s="53">
        <v>0</v>
      </c>
      <c r="H21" s="53">
        <v>0</v>
      </c>
      <c r="I21" s="53">
        <v>0</v>
      </c>
      <c r="J21" s="53">
        <v>0</v>
      </c>
      <c r="K21" s="52">
        <v>0</v>
      </c>
      <c r="L21" s="52">
        <v>4499</v>
      </c>
      <c r="M21" s="52">
        <v>1093724</v>
      </c>
      <c r="N21" s="52">
        <v>0</v>
      </c>
      <c r="O21" s="52">
        <v>0</v>
      </c>
      <c r="P21" s="52">
        <v>0</v>
      </c>
      <c r="Q21" s="52">
        <v>0</v>
      </c>
      <c r="R21" s="52">
        <v>0</v>
      </c>
      <c r="S21" s="52">
        <v>0</v>
      </c>
      <c r="T21" s="52">
        <v>1093724</v>
      </c>
      <c r="U21" s="52">
        <v>429751</v>
      </c>
      <c r="V21" s="52">
        <v>415122</v>
      </c>
      <c r="W21" s="52">
        <v>844873</v>
      </c>
      <c r="X21" s="52">
        <v>49545</v>
      </c>
      <c r="Y21" s="52">
        <v>6704</v>
      </c>
      <c r="Z21" s="52">
        <v>5010</v>
      </c>
      <c r="AA21" s="52">
        <v>0</v>
      </c>
      <c r="AB21" s="52">
        <v>1443</v>
      </c>
      <c r="AC21" s="52">
        <v>15608</v>
      </c>
      <c r="AD21" s="52">
        <v>8921</v>
      </c>
      <c r="AE21" s="52">
        <v>87231</v>
      </c>
      <c r="AF21" s="52">
        <v>0</v>
      </c>
      <c r="AG21" s="52">
        <v>0</v>
      </c>
      <c r="AH21" s="52">
        <v>0</v>
      </c>
      <c r="AI21" s="52">
        <v>102449</v>
      </c>
      <c r="AJ21" s="52">
        <v>11209</v>
      </c>
      <c r="AK21" s="52">
        <v>23026</v>
      </c>
      <c r="AL21" s="52">
        <v>38590</v>
      </c>
      <c r="AM21" s="52">
        <v>175274</v>
      </c>
      <c r="AN21" s="52">
        <v>1107378</v>
      </c>
      <c r="AO21" s="52">
        <v>0</v>
      </c>
      <c r="AP21" s="52">
        <v>1107378</v>
      </c>
    </row>
    <row r="22" spans="1:42">
      <c r="A22" s="32" t="s">
        <v>51</v>
      </c>
      <c r="B22" s="51">
        <v>1410</v>
      </c>
      <c r="C22" s="53">
        <v>478283</v>
      </c>
      <c r="D22" s="52">
        <v>97282</v>
      </c>
      <c r="E22" s="52">
        <v>0</v>
      </c>
      <c r="F22" s="53">
        <v>900</v>
      </c>
      <c r="G22" s="53">
        <v>0</v>
      </c>
      <c r="H22" s="53">
        <v>4995</v>
      </c>
      <c r="I22" s="53">
        <v>0</v>
      </c>
      <c r="J22" s="53">
        <v>0</v>
      </c>
      <c r="K22" s="52">
        <v>25000</v>
      </c>
      <c r="L22" s="52">
        <v>22000</v>
      </c>
      <c r="M22" s="52">
        <v>628460</v>
      </c>
      <c r="N22" s="52">
        <v>0</v>
      </c>
      <c r="O22" s="52">
        <v>0</v>
      </c>
      <c r="P22" s="52">
        <v>0</v>
      </c>
      <c r="Q22" s="52">
        <v>0</v>
      </c>
      <c r="R22" s="52">
        <v>0</v>
      </c>
      <c r="S22" s="52">
        <v>0</v>
      </c>
      <c r="T22" s="52">
        <v>628460</v>
      </c>
      <c r="U22" s="52">
        <v>278285</v>
      </c>
      <c r="V22" s="52">
        <v>113422</v>
      </c>
      <c r="W22" s="52">
        <v>391707</v>
      </c>
      <c r="X22" s="52">
        <v>19735</v>
      </c>
      <c r="Y22" s="52">
        <v>3002</v>
      </c>
      <c r="Z22" s="52">
        <v>0</v>
      </c>
      <c r="AA22" s="52">
        <v>0</v>
      </c>
      <c r="AB22" s="52">
        <v>646</v>
      </c>
      <c r="AC22" s="52">
        <v>0</v>
      </c>
      <c r="AD22" s="52">
        <v>1787</v>
      </c>
      <c r="AE22" s="52">
        <v>25170</v>
      </c>
      <c r="AF22" s="52">
        <v>17200</v>
      </c>
      <c r="AG22" s="52">
        <v>26550</v>
      </c>
      <c r="AH22" s="52">
        <v>0</v>
      </c>
      <c r="AI22" s="52">
        <v>106853</v>
      </c>
      <c r="AJ22" s="52">
        <v>10139</v>
      </c>
      <c r="AK22" s="52">
        <v>10305</v>
      </c>
      <c r="AL22" s="52">
        <v>32671</v>
      </c>
      <c r="AM22" s="52">
        <v>203718</v>
      </c>
      <c r="AN22" s="52">
        <v>620595</v>
      </c>
      <c r="AO22" s="52">
        <v>243935</v>
      </c>
      <c r="AP22" s="52">
        <v>864530</v>
      </c>
    </row>
    <row r="23" spans="1:42">
      <c r="A23" s="32" t="s">
        <v>52</v>
      </c>
      <c r="B23" s="51">
        <v>25163</v>
      </c>
      <c r="C23" s="53">
        <v>1989231</v>
      </c>
      <c r="D23" s="52">
        <v>486280</v>
      </c>
      <c r="E23" s="52">
        <v>0</v>
      </c>
      <c r="F23" s="53">
        <v>600</v>
      </c>
      <c r="G23" s="53">
        <v>0</v>
      </c>
      <c r="H23" s="53">
        <v>0</v>
      </c>
      <c r="I23" s="53">
        <v>0</v>
      </c>
      <c r="J23" s="53">
        <v>0</v>
      </c>
      <c r="K23" s="52">
        <v>0</v>
      </c>
      <c r="L23" s="52">
        <v>97500</v>
      </c>
      <c r="M23" s="52">
        <v>2573611</v>
      </c>
      <c r="N23" s="52">
        <v>0</v>
      </c>
      <c r="O23" s="52">
        <v>0</v>
      </c>
      <c r="P23" s="52">
        <v>0</v>
      </c>
      <c r="Q23" s="52">
        <v>0</v>
      </c>
      <c r="R23" s="52">
        <v>0</v>
      </c>
      <c r="S23" s="52">
        <v>0</v>
      </c>
      <c r="T23" s="52">
        <v>2573611</v>
      </c>
      <c r="U23" s="52">
        <v>1329900</v>
      </c>
      <c r="V23" s="52">
        <v>338249</v>
      </c>
      <c r="W23" s="52">
        <v>1668149</v>
      </c>
      <c r="X23" s="52">
        <v>151319</v>
      </c>
      <c r="Y23" s="52">
        <v>10310</v>
      </c>
      <c r="Z23" s="52">
        <v>0</v>
      </c>
      <c r="AA23" s="52">
        <v>16667</v>
      </c>
      <c r="AB23" s="52">
        <v>2220</v>
      </c>
      <c r="AC23" s="52">
        <v>9200</v>
      </c>
      <c r="AD23" s="52">
        <v>77884</v>
      </c>
      <c r="AE23" s="52">
        <v>267600</v>
      </c>
      <c r="AF23" s="52">
        <v>11500</v>
      </c>
      <c r="AG23" s="52">
        <v>2750</v>
      </c>
      <c r="AH23" s="52">
        <v>500</v>
      </c>
      <c r="AI23" s="52">
        <v>426550</v>
      </c>
      <c r="AJ23" s="52">
        <v>16000</v>
      </c>
      <c r="AK23" s="52">
        <v>35412</v>
      </c>
      <c r="AL23" s="52">
        <v>419240</v>
      </c>
      <c r="AM23" s="52">
        <v>911952</v>
      </c>
      <c r="AN23" s="52">
        <v>2847701</v>
      </c>
      <c r="AO23" s="52">
        <v>25000</v>
      </c>
      <c r="AP23" s="52">
        <v>2872701</v>
      </c>
    </row>
    <row r="24" spans="1:42">
      <c r="A24" s="32" t="s">
        <v>54</v>
      </c>
      <c r="B24" s="51">
        <v>27732</v>
      </c>
      <c r="C24" s="166">
        <v>1368060</v>
      </c>
      <c r="D24" s="166">
        <v>345378</v>
      </c>
      <c r="E24" s="166">
        <v>2500</v>
      </c>
      <c r="F24" s="166">
        <v>1500</v>
      </c>
      <c r="G24" s="166">
        <v>0</v>
      </c>
      <c r="H24" s="166">
        <v>0</v>
      </c>
      <c r="I24" s="166">
        <v>0</v>
      </c>
      <c r="J24" s="166">
        <v>0</v>
      </c>
      <c r="K24" s="166">
        <v>9240</v>
      </c>
      <c r="L24" s="166">
        <v>148845</v>
      </c>
      <c r="M24" s="166">
        <v>1875523</v>
      </c>
      <c r="N24" s="166">
        <v>0</v>
      </c>
      <c r="O24" s="166">
        <v>0</v>
      </c>
      <c r="P24" s="166">
        <v>0</v>
      </c>
      <c r="Q24" s="166">
        <v>6272</v>
      </c>
      <c r="R24" s="166">
        <v>0</v>
      </c>
      <c r="S24" s="166">
        <v>6272</v>
      </c>
      <c r="T24" s="166">
        <v>1881795</v>
      </c>
      <c r="U24" s="166">
        <v>853879</v>
      </c>
      <c r="V24" s="166">
        <v>313456</v>
      </c>
      <c r="W24" s="166">
        <v>1167335</v>
      </c>
      <c r="X24" s="166">
        <v>80804</v>
      </c>
      <c r="Y24" s="166">
        <v>16238</v>
      </c>
      <c r="Z24" s="166">
        <v>0</v>
      </c>
      <c r="AA24" s="166">
        <v>0</v>
      </c>
      <c r="AB24" s="166">
        <v>3495</v>
      </c>
      <c r="AC24" s="166">
        <v>36151</v>
      </c>
      <c r="AD24" s="166">
        <v>32033</v>
      </c>
      <c r="AE24" s="166">
        <v>168721</v>
      </c>
      <c r="AF24" s="166">
        <v>2945</v>
      </c>
      <c r="AG24" s="166">
        <v>1910</v>
      </c>
      <c r="AH24" s="166">
        <v>0</v>
      </c>
      <c r="AI24" s="166">
        <v>199131</v>
      </c>
      <c r="AJ24" s="166">
        <v>59547</v>
      </c>
      <c r="AK24" s="166">
        <v>55762</v>
      </c>
      <c r="AL24" s="166">
        <v>64928</v>
      </c>
      <c r="AM24" s="166">
        <v>384223</v>
      </c>
      <c r="AN24" s="166">
        <v>1720279</v>
      </c>
      <c r="AO24" s="166">
        <v>1800</v>
      </c>
      <c r="AP24" s="166">
        <v>1722079</v>
      </c>
    </row>
    <row r="25" spans="1:42">
      <c r="A25" s="32" t="s">
        <v>57</v>
      </c>
      <c r="B25" s="51">
        <v>34114</v>
      </c>
      <c r="C25" s="53">
        <v>773404</v>
      </c>
      <c r="D25" s="52">
        <v>240904</v>
      </c>
      <c r="E25" s="52">
        <v>2000</v>
      </c>
      <c r="F25" s="53">
        <v>0</v>
      </c>
      <c r="G25" s="53">
        <v>0</v>
      </c>
      <c r="H25" s="53">
        <v>0</v>
      </c>
      <c r="I25" s="53">
        <v>0</v>
      </c>
      <c r="J25" s="53">
        <v>0</v>
      </c>
      <c r="K25" s="52">
        <v>0</v>
      </c>
      <c r="L25" s="52">
        <v>0</v>
      </c>
      <c r="M25" s="52">
        <v>1016308</v>
      </c>
      <c r="N25" s="52">
        <v>0</v>
      </c>
      <c r="O25" s="52">
        <v>0</v>
      </c>
      <c r="P25" s="52">
        <v>0</v>
      </c>
      <c r="Q25" s="52">
        <v>0</v>
      </c>
      <c r="R25" s="52">
        <v>0</v>
      </c>
      <c r="S25" s="52">
        <v>0</v>
      </c>
      <c r="T25" s="52">
        <v>1016308</v>
      </c>
      <c r="U25" s="52">
        <v>684245</v>
      </c>
      <c r="V25" s="52">
        <v>0</v>
      </c>
      <c r="W25" s="52">
        <v>684245</v>
      </c>
      <c r="X25" s="52">
        <v>100275</v>
      </c>
      <c r="Y25" s="52">
        <v>13343</v>
      </c>
      <c r="Z25" s="52">
        <v>11932</v>
      </c>
      <c r="AA25" s="52">
        <v>0</v>
      </c>
      <c r="AB25" s="52">
        <v>2873</v>
      </c>
      <c r="AC25" s="52">
        <v>10285</v>
      </c>
      <c r="AD25" s="52">
        <v>39025</v>
      </c>
      <c r="AE25" s="52">
        <v>177733</v>
      </c>
      <c r="AF25" s="52">
        <v>10000</v>
      </c>
      <c r="AG25" s="52">
        <v>5540</v>
      </c>
      <c r="AH25" s="52">
        <v>1248</v>
      </c>
      <c r="AI25" s="52">
        <v>67862</v>
      </c>
      <c r="AJ25" s="52">
        <v>12038</v>
      </c>
      <c r="AK25" s="52">
        <v>45832</v>
      </c>
      <c r="AL25" s="52">
        <v>22634</v>
      </c>
      <c r="AM25" s="52">
        <v>165154</v>
      </c>
      <c r="AN25" s="52">
        <v>1027132</v>
      </c>
      <c r="AO25" s="52">
        <v>0</v>
      </c>
      <c r="AP25" s="52">
        <v>1027132</v>
      </c>
    </row>
    <row r="26" spans="1:42">
      <c r="A26" s="32" t="s">
        <v>58</v>
      </c>
      <c r="B26" s="51">
        <v>12588</v>
      </c>
      <c r="C26" s="53">
        <v>393157</v>
      </c>
      <c r="D26" s="52">
        <v>95323</v>
      </c>
      <c r="E26" s="52">
        <v>0</v>
      </c>
      <c r="F26" s="53">
        <v>0</v>
      </c>
      <c r="G26" s="54">
        <v>0</v>
      </c>
      <c r="H26" s="53">
        <v>0</v>
      </c>
      <c r="I26" s="54">
        <v>0</v>
      </c>
      <c r="J26" s="54">
        <v>0</v>
      </c>
      <c r="K26" s="52">
        <v>3000</v>
      </c>
      <c r="L26" s="52">
        <v>11692</v>
      </c>
      <c r="M26" s="52">
        <v>503172</v>
      </c>
      <c r="N26" s="52">
        <v>0</v>
      </c>
      <c r="O26" s="52">
        <v>0</v>
      </c>
      <c r="P26" s="52">
        <v>0</v>
      </c>
      <c r="Q26" s="52">
        <v>0</v>
      </c>
      <c r="R26" s="52">
        <v>0</v>
      </c>
      <c r="S26" s="52">
        <v>0</v>
      </c>
      <c r="T26" s="52">
        <v>503172</v>
      </c>
      <c r="U26" s="52">
        <v>307491</v>
      </c>
      <c r="V26" s="52">
        <v>7911</v>
      </c>
      <c r="W26" s="52">
        <v>315402</v>
      </c>
      <c r="X26" s="52">
        <v>37858</v>
      </c>
      <c r="Y26" s="52">
        <v>5107</v>
      </c>
      <c r="Z26" s="52">
        <v>5000</v>
      </c>
      <c r="AA26" s="52">
        <v>0</v>
      </c>
      <c r="AB26" s="52">
        <v>1099</v>
      </c>
      <c r="AC26" s="52">
        <v>9497</v>
      </c>
      <c r="AD26" s="52">
        <v>16011</v>
      </c>
      <c r="AE26" s="52">
        <v>74572</v>
      </c>
      <c r="AF26" s="52">
        <v>8309</v>
      </c>
      <c r="AG26" s="52">
        <v>4076</v>
      </c>
      <c r="AH26" s="52">
        <v>0</v>
      </c>
      <c r="AI26" s="52">
        <v>58624</v>
      </c>
      <c r="AJ26" s="52">
        <v>0</v>
      </c>
      <c r="AK26" s="52">
        <v>17538</v>
      </c>
      <c r="AL26" s="52">
        <v>20373</v>
      </c>
      <c r="AM26" s="52">
        <v>108920</v>
      </c>
      <c r="AN26" s="52">
        <v>498894</v>
      </c>
      <c r="AO26" s="52">
        <v>0</v>
      </c>
      <c r="AP26" s="52">
        <v>498894</v>
      </c>
    </row>
    <row r="27" spans="1:42">
      <c r="A27" s="32" t="s">
        <v>59</v>
      </c>
      <c r="B27" s="51">
        <v>75604</v>
      </c>
      <c r="C27" s="53">
        <v>2139124</v>
      </c>
      <c r="D27" s="52">
        <v>385419</v>
      </c>
      <c r="E27" s="52">
        <v>0</v>
      </c>
      <c r="F27" s="53">
        <v>800</v>
      </c>
      <c r="G27" s="53">
        <v>0</v>
      </c>
      <c r="H27" s="53">
        <v>15000</v>
      </c>
      <c r="I27" s="53">
        <v>0</v>
      </c>
      <c r="J27" s="53">
        <v>5000</v>
      </c>
      <c r="K27" s="52">
        <v>4780</v>
      </c>
      <c r="L27" s="52">
        <v>113576</v>
      </c>
      <c r="M27" s="52">
        <v>2663699</v>
      </c>
      <c r="N27" s="52">
        <v>0</v>
      </c>
      <c r="O27" s="52">
        <v>0</v>
      </c>
      <c r="P27" s="52">
        <v>75000</v>
      </c>
      <c r="Q27" s="52">
        <v>395000</v>
      </c>
      <c r="R27" s="52">
        <v>0</v>
      </c>
      <c r="S27" s="52">
        <v>470000</v>
      </c>
      <c r="T27" s="52">
        <v>3133699</v>
      </c>
      <c r="U27" s="52">
        <v>1449063</v>
      </c>
      <c r="V27" s="52">
        <v>628814</v>
      </c>
      <c r="W27" s="52">
        <v>2077877</v>
      </c>
      <c r="X27" s="52">
        <v>54796</v>
      </c>
      <c r="Y27" s="52">
        <v>26035</v>
      </c>
      <c r="Z27" s="52">
        <v>13787</v>
      </c>
      <c r="AA27" s="52">
        <v>0</v>
      </c>
      <c r="AB27" s="52">
        <v>5605</v>
      </c>
      <c r="AC27" s="52">
        <v>16454</v>
      </c>
      <c r="AD27" s="52">
        <v>13897</v>
      </c>
      <c r="AE27" s="52">
        <v>130574</v>
      </c>
      <c r="AF27" s="52">
        <v>7382</v>
      </c>
      <c r="AG27" s="52">
        <v>2416</v>
      </c>
      <c r="AH27" s="52">
        <v>0</v>
      </c>
      <c r="AI27" s="52">
        <v>128877</v>
      </c>
      <c r="AJ27" s="52">
        <v>52460</v>
      </c>
      <c r="AK27" s="52">
        <v>87347</v>
      </c>
      <c r="AL27" s="52">
        <v>46154</v>
      </c>
      <c r="AM27" s="52">
        <v>324636</v>
      </c>
      <c r="AN27" s="52">
        <v>2533087</v>
      </c>
      <c r="AO27" s="52">
        <v>119544</v>
      </c>
      <c r="AP27" s="52">
        <v>2652631</v>
      </c>
    </row>
    <row r="28" spans="1:42">
      <c r="A28" s="32" t="s">
        <v>60</v>
      </c>
      <c r="B28" s="51">
        <v>17871</v>
      </c>
      <c r="C28" s="53">
        <v>547024</v>
      </c>
      <c r="D28" s="52">
        <v>132188</v>
      </c>
      <c r="E28" s="52">
        <v>0</v>
      </c>
      <c r="F28" s="53">
        <v>790</v>
      </c>
      <c r="G28" s="53">
        <v>0</v>
      </c>
      <c r="H28" s="53">
        <v>7849</v>
      </c>
      <c r="I28" s="53">
        <v>0</v>
      </c>
      <c r="J28" s="53">
        <v>0</v>
      </c>
      <c r="K28" s="52">
        <v>0</v>
      </c>
      <c r="L28" s="52">
        <v>49835</v>
      </c>
      <c r="M28" s="52">
        <v>737686</v>
      </c>
      <c r="N28" s="52">
        <v>0</v>
      </c>
      <c r="O28" s="52">
        <v>0</v>
      </c>
      <c r="P28" s="52">
        <v>0</v>
      </c>
      <c r="Q28" s="52">
        <v>0</v>
      </c>
      <c r="R28" s="52">
        <v>0</v>
      </c>
      <c r="S28" s="52">
        <v>0</v>
      </c>
      <c r="T28" s="52">
        <v>737686</v>
      </c>
      <c r="U28" s="52">
        <v>421433</v>
      </c>
      <c r="V28" s="52">
        <v>93918</v>
      </c>
      <c r="W28" s="52">
        <v>515351</v>
      </c>
      <c r="X28" s="52">
        <v>37825</v>
      </c>
      <c r="Y28" s="52">
        <v>7327</v>
      </c>
      <c r="Z28" s="52">
        <v>1532</v>
      </c>
      <c r="AA28" s="52">
        <v>218</v>
      </c>
      <c r="AB28" s="52">
        <v>1577</v>
      </c>
      <c r="AC28" s="52">
        <v>3338</v>
      </c>
      <c r="AD28" s="52">
        <v>1512</v>
      </c>
      <c r="AE28" s="52">
        <v>53329</v>
      </c>
      <c r="AF28" s="52">
        <v>3011</v>
      </c>
      <c r="AG28" s="52">
        <v>1098</v>
      </c>
      <c r="AH28" s="52">
        <v>0</v>
      </c>
      <c r="AI28" s="52">
        <v>106810</v>
      </c>
      <c r="AJ28" s="52">
        <v>4443</v>
      </c>
      <c r="AK28" s="52">
        <v>25166</v>
      </c>
      <c r="AL28" s="52">
        <v>19479</v>
      </c>
      <c r="AM28" s="52">
        <v>160007</v>
      </c>
      <c r="AN28" s="52">
        <v>728687</v>
      </c>
      <c r="AO28" s="52">
        <v>0</v>
      </c>
      <c r="AP28" s="52">
        <v>728687</v>
      </c>
    </row>
    <row r="29" spans="1:42">
      <c r="A29" s="32" t="s">
        <v>62</v>
      </c>
      <c r="B29" s="51">
        <v>190934</v>
      </c>
      <c r="C29" s="166">
        <v>4294090</v>
      </c>
      <c r="D29" s="166">
        <v>1860440</v>
      </c>
      <c r="E29" s="166">
        <v>647018</v>
      </c>
      <c r="F29" s="166">
        <v>3300</v>
      </c>
      <c r="G29" s="166">
        <v>0</v>
      </c>
      <c r="H29" s="166">
        <v>196348</v>
      </c>
      <c r="I29" s="166">
        <v>380458</v>
      </c>
      <c r="J29" s="166">
        <v>679033</v>
      </c>
      <c r="K29" s="166">
        <v>2008335</v>
      </c>
      <c r="L29" s="166">
        <v>3794705</v>
      </c>
      <c r="M29" s="166">
        <v>13863727</v>
      </c>
      <c r="N29" s="166">
        <v>0</v>
      </c>
      <c r="O29" s="166">
        <v>560811</v>
      </c>
      <c r="P29" s="166">
        <v>40739</v>
      </c>
      <c r="Q29" s="166">
        <v>0</v>
      </c>
      <c r="R29" s="166">
        <v>186837</v>
      </c>
      <c r="S29" s="166">
        <v>788387</v>
      </c>
      <c r="T29" s="166">
        <v>14652114</v>
      </c>
      <c r="U29" s="166">
        <v>7263221</v>
      </c>
      <c r="V29" s="166">
        <v>1853424</v>
      </c>
      <c r="W29" s="166">
        <v>9116645</v>
      </c>
      <c r="X29" s="166">
        <v>371690</v>
      </c>
      <c r="Y29" s="166">
        <v>73322</v>
      </c>
      <c r="Z29" s="166">
        <v>0</v>
      </c>
      <c r="AA29" s="166">
        <v>732</v>
      </c>
      <c r="AB29" s="166">
        <v>15786</v>
      </c>
      <c r="AC29" s="166">
        <v>186975</v>
      </c>
      <c r="AD29" s="166">
        <v>13503</v>
      </c>
      <c r="AE29" s="166">
        <v>662008</v>
      </c>
      <c r="AF29" s="166">
        <v>206652</v>
      </c>
      <c r="AG29" s="166">
        <v>451471</v>
      </c>
      <c r="AH29" s="166">
        <v>73574</v>
      </c>
      <c r="AI29" s="166">
        <v>939927</v>
      </c>
      <c r="AJ29" s="166">
        <v>142645</v>
      </c>
      <c r="AK29" s="166">
        <v>251890</v>
      </c>
      <c r="AL29" s="166">
        <v>3076206</v>
      </c>
      <c r="AM29" s="166">
        <v>5142365</v>
      </c>
      <c r="AN29" s="166">
        <v>14921018</v>
      </c>
      <c r="AO29" s="166">
        <v>188533</v>
      </c>
      <c r="AP29" s="166">
        <v>15109551</v>
      </c>
    </row>
    <row r="30" spans="1:42">
      <c r="A30" s="32" t="s">
        <v>64</v>
      </c>
      <c r="B30" s="51">
        <v>8020</v>
      </c>
      <c r="C30" s="53">
        <v>102000</v>
      </c>
      <c r="D30" s="52">
        <v>31429</v>
      </c>
      <c r="E30" s="52">
        <v>2000</v>
      </c>
      <c r="F30" s="53">
        <v>595</v>
      </c>
      <c r="G30" s="53">
        <v>0</v>
      </c>
      <c r="H30" s="53">
        <v>0</v>
      </c>
      <c r="I30" s="53">
        <v>0</v>
      </c>
      <c r="J30" s="53">
        <v>0</v>
      </c>
      <c r="K30" s="52">
        <v>0</v>
      </c>
      <c r="L30" s="52">
        <v>48700</v>
      </c>
      <c r="M30" s="52">
        <v>184724</v>
      </c>
      <c r="N30" s="52">
        <v>0</v>
      </c>
      <c r="O30" s="52">
        <v>0</v>
      </c>
      <c r="P30" s="52">
        <v>0</v>
      </c>
      <c r="Q30" s="52">
        <v>0</v>
      </c>
      <c r="R30" s="52">
        <v>0</v>
      </c>
      <c r="S30" s="52">
        <v>0</v>
      </c>
      <c r="T30" s="52">
        <v>184724</v>
      </c>
      <c r="U30" s="52">
        <v>90885</v>
      </c>
      <c r="V30" s="52">
        <v>8069</v>
      </c>
      <c r="W30" s="52">
        <v>98954</v>
      </c>
      <c r="X30" s="52">
        <v>9956</v>
      </c>
      <c r="Y30" s="52">
        <v>3363</v>
      </c>
      <c r="Z30" s="52">
        <v>0</v>
      </c>
      <c r="AA30" s="52">
        <v>0</v>
      </c>
      <c r="AB30" s="52">
        <v>724</v>
      </c>
      <c r="AC30" s="52">
        <v>0</v>
      </c>
      <c r="AD30" s="52">
        <v>1302</v>
      </c>
      <c r="AE30" s="52">
        <v>15345</v>
      </c>
      <c r="AF30" s="52">
        <v>3605</v>
      </c>
      <c r="AG30" s="52">
        <v>0</v>
      </c>
      <c r="AH30" s="52">
        <v>0</v>
      </c>
      <c r="AI30" s="52">
        <v>18015</v>
      </c>
      <c r="AJ30" s="52">
        <v>0</v>
      </c>
      <c r="AK30" s="52">
        <v>11546</v>
      </c>
      <c r="AL30" s="52">
        <v>14284</v>
      </c>
      <c r="AM30" s="52">
        <v>47450</v>
      </c>
      <c r="AN30" s="52">
        <v>161749</v>
      </c>
      <c r="AO30" s="52">
        <v>0</v>
      </c>
      <c r="AP30" s="52">
        <v>161749</v>
      </c>
    </row>
    <row r="31" spans="1:42">
      <c r="A31" s="32" t="s">
        <v>66</v>
      </c>
      <c r="B31" s="51">
        <v>10384</v>
      </c>
      <c r="C31" s="166">
        <v>571113</v>
      </c>
      <c r="D31" s="166">
        <v>129909</v>
      </c>
      <c r="E31" s="166">
        <v>0</v>
      </c>
      <c r="F31" s="166">
        <v>1800</v>
      </c>
      <c r="G31" s="166">
        <v>0</v>
      </c>
      <c r="H31" s="166">
        <v>15995</v>
      </c>
      <c r="I31" s="166">
        <v>0</v>
      </c>
      <c r="J31" s="166">
        <v>0</v>
      </c>
      <c r="K31" s="166">
        <v>1800</v>
      </c>
      <c r="L31" s="166">
        <v>41502</v>
      </c>
      <c r="M31" s="166">
        <v>762119</v>
      </c>
      <c r="N31" s="166">
        <v>0</v>
      </c>
      <c r="O31" s="166">
        <v>0</v>
      </c>
      <c r="P31" s="166">
        <v>0</v>
      </c>
      <c r="Q31" s="166">
        <v>107565</v>
      </c>
      <c r="R31" s="166">
        <v>1143</v>
      </c>
      <c r="S31" s="166">
        <v>108708</v>
      </c>
      <c r="T31" s="166">
        <v>870827</v>
      </c>
      <c r="U31" s="166">
        <v>469573</v>
      </c>
      <c r="V31" s="166">
        <v>36342</v>
      </c>
      <c r="W31" s="166">
        <v>505915</v>
      </c>
      <c r="X31" s="166">
        <v>34665</v>
      </c>
      <c r="Y31" s="166">
        <v>6004</v>
      </c>
      <c r="Z31" s="166">
        <v>3057</v>
      </c>
      <c r="AA31" s="166">
        <v>0</v>
      </c>
      <c r="AB31" s="166">
        <v>1292</v>
      </c>
      <c r="AC31" s="166">
        <v>2978</v>
      </c>
      <c r="AD31" s="166">
        <v>3758</v>
      </c>
      <c r="AE31" s="166">
        <v>51754</v>
      </c>
      <c r="AF31" s="166">
        <v>5323</v>
      </c>
      <c r="AG31" s="166">
        <v>2952</v>
      </c>
      <c r="AH31" s="166">
        <v>1611</v>
      </c>
      <c r="AI31" s="166">
        <v>94518</v>
      </c>
      <c r="AJ31" s="166">
        <v>17300</v>
      </c>
      <c r="AK31" s="166">
        <v>20610</v>
      </c>
      <c r="AL31" s="166">
        <v>40825</v>
      </c>
      <c r="AM31" s="166">
        <v>183139</v>
      </c>
      <c r="AN31" s="166">
        <v>740808</v>
      </c>
      <c r="AO31" s="166">
        <v>21880</v>
      </c>
      <c r="AP31" s="166">
        <v>762688</v>
      </c>
    </row>
    <row r="32" spans="1:42">
      <c r="A32" s="32" t="s">
        <v>69</v>
      </c>
      <c r="B32" s="51">
        <v>22118</v>
      </c>
      <c r="C32" s="166">
        <v>1501002</v>
      </c>
      <c r="D32" s="166">
        <v>363908</v>
      </c>
      <c r="E32" s="166">
        <v>0</v>
      </c>
      <c r="F32" s="166">
        <v>1373</v>
      </c>
      <c r="G32" s="166">
        <v>0</v>
      </c>
      <c r="H32" s="166">
        <v>7500</v>
      </c>
      <c r="I32" s="166">
        <v>0</v>
      </c>
      <c r="J32" s="166">
        <v>4278</v>
      </c>
      <c r="K32" s="166">
        <v>0</v>
      </c>
      <c r="L32" s="166">
        <v>73989</v>
      </c>
      <c r="M32" s="166">
        <v>1952050</v>
      </c>
      <c r="N32" s="166">
        <v>0</v>
      </c>
      <c r="O32" s="166">
        <v>0</v>
      </c>
      <c r="P32" s="166">
        <v>0</v>
      </c>
      <c r="Q32" s="166">
        <v>28201</v>
      </c>
      <c r="R32" s="166">
        <v>0</v>
      </c>
      <c r="S32" s="166">
        <v>28201</v>
      </c>
      <c r="T32" s="166">
        <v>1980251</v>
      </c>
      <c r="U32" s="166">
        <v>1036810</v>
      </c>
      <c r="V32" s="166">
        <v>294795</v>
      </c>
      <c r="W32" s="166">
        <v>1331605</v>
      </c>
      <c r="X32" s="166">
        <v>138334</v>
      </c>
      <c r="Y32" s="166">
        <v>9188</v>
      </c>
      <c r="Z32" s="166">
        <v>0</v>
      </c>
      <c r="AA32" s="166">
        <v>2345</v>
      </c>
      <c r="AB32" s="166">
        <v>1978</v>
      </c>
      <c r="AC32" s="166">
        <v>18402</v>
      </c>
      <c r="AD32" s="166">
        <v>10766</v>
      </c>
      <c r="AE32" s="166">
        <v>181013</v>
      </c>
      <c r="AF32" s="166">
        <v>12840</v>
      </c>
      <c r="AG32" s="166">
        <v>6172</v>
      </c>
      <c r="AH32" s="166">
        <v>1042</v>
      </c>
      <c r="AI32" s="166">
        <v>184982</v>
      </c>
      <c r="AJ32" s="166">
        <v>49012</v>
      </c>
      <c r="AK32" s="166">
        <v>31553</v>
      </c>
      <c r="AL32" s="166">
        <v>131009</v>
      </c>
      <c r="AM32" s="166">
        <v>416610</v>
      </c>
      <c r="AN32" s="166">
        <v>1929228</v>
      </c>
      <c r="AO32" s="166">
        <v>28201</v>
      </c>
      <c r="AP32" s="166">
        <v>1957429</v>
      </c>
    </row>
    <row r="33" spans="1:42">
      <c r="A33" s="32" t="s">
        <v>71</v>
      </c>
      <c r="B33" s="51">
        <v>31931</v>
      </c>
      <c r="C33" s="53">
        <v>1067993</v>
      </c>
      <c r="D33" s="52">
        <v>262022</v>
      </c>
      <c r="E33" s="52">
        <v>0</v>
      </c>
      <c r="F33" s="53">
        <v>0</v>
      </c>
      <c r="G33" s="53">
        <v>0</v>
      </c>
      <c r="H33" s="53">
        <v>0</v>
      </c>
      <c r="I33" s="53">
        <v>0</v>
      </c>
      <c r="J33" s="53">
        <v>0</v>
      </c>
      <c r="K33" s="52">
        <v>3040</v>
      </c>
      <c r="L33" s="52">
        <v>112226</v>
      </c>
      <c r="M33" s="52">
        <v>1445281</v>
      </c>
      <c r="N33" s="52">
        <v>30892</v>
      </c>
      <c r="O33" s="52">
        <v>0</v>
      </c>
      <c r="P33" s="52">
        <v>0</v>
      </c>
      <c r="Q33" s="52">
        <v>0</v>
      </c>
      <c r="R33" s="52">
        <v>0</v>
      </c>
      <c r="S33" s="52">
        <v>30892</v>
      </c>
      <c r="T33" s="52">
        <v>1476173</v>
      </c>
      <c r="U33" s="52">
        <v>778946</v>
      </c>
      <c r="V33" s="52">
        <v>264450</v>
      </c>
      <c r="W33" s="52">
        <v>1043396</v>
      </c>
      <c r="X33" s="52">
        <v>69291</v>
      </c>
      <c r="Y33" s="52">
        <v>12753</v>
      </c>
      <c r="Z33" s="52">
        <v>4989</v>
      </c>
      <c r="AA33" s="52">
        <v>0</v>
      </c>
      <c r="AB33" s="52">
        <v>2746</v>
      </c>
      <c r="AC33" s="52">
        <v>11850</v>
      </c>
      <c r="AD33" s="52">
        <v>6713</v>
      </c>
      <c r="AE33" s="52">
        <v>108342</v>
      </c>
      <c r="AF33" s="52">
        <v>3851</v>
      </c>
      <c r="AG33" s="52">
        <v>1296</v>
      </c>
      <c r="AH33" s="52">
        <v>0</v>
      </c>
      <c r="AI33" s="52">
        <v>73231</v>
      </c>
      <c r="AJ33" s="52">
        <v>39576</v>
      </c>
      <c r="AK33" s="52">
        <v>43807</v>
      </c>
      <c r="AL33" s="52">
        <v>5476</v>
      </c>
      <c r="AM33" s="52">
        <v>167237</v>
      </c>
      <c r="AN33" s="52">
        <v>1318975</v>
      </c>
      <c r="AO33" s="52">
        <v>30892</v>
      </c>
      <c r="AP33" s="52">
        <v>1349867</v>
      </c>
    </row>
    <row r="34" spans="1:42">
      <c r="A34" s="32" t="s">
        <v>72</v>
      </c>
      <c r="B34" s="51">
        <v>16359</v>
      </c>
      <c r="C34" s="53">
        <v>603000</v>
      </c>
      <c r="D34" s="52">
        <v>146250</v>
      </c>
      <c r="E34" s="52">
        <v>1500</v>
      </c>
      <c r="F34" s="53">
        <v>1200</v>
      </c>
      <c r="G34" s="54">
        <v>0</v>
      </c>
      <c r="H34" s="53">
        <v>0</v>
      </c>
      <c r="I34" s="54">
        <v>0</v>
      </c>
      <c r="J34" s="54">
        <v>0</v>
      </c>
      <c r="K34" s="52">
        <v>0</v>
      </c>
      <c r="L34" s="52">
        <v>23572</v>
      </c>
      <c r="M34" s="52">
        <v>775522</v>
      </c>
      <c r="N34" s="52">
        <v>32000</v>
      </c>
      <c r="O34" s="52">
        <v>0</v>
      </c>
      <c r="P34" s="52">
        <v>0</v>
      </c>
      <c r="Q34" s="52">
        <v>0</v>
      </c>
      <c r="R34" s="52">
        <v>0</v>
      </c>
      <c r="S34" s="52">
        <v>32000</v>
      </c>
      <c r="T34" s="52">
        <v>807522</v>
      </c>
      <c r="U34" s="52">
        <v>449964</v>
      </c>
      <c r="V34" s="52">
        <v>104829</v>
      </c>
      <c r="W34" s="52">
        <v>554793</v>
      </c>
      <c r="X34" s="52">
        <v>28730</v>
      </c>
      <c r="Y34" s="52">
        <v>6668</v>
      </c>
      <c r="Z34" s="52">
        <v>9900</v>
      </c>
      <c r="AA34" s="52">
        <v>0</v>
      </c>
      <c r="AB34" s="52">
        <v>1436</v>
      </c>
      <c r="AC34" s="52">
        <v>626</v>
      </c>
      <c r="AD34" s="52">
        <v>4773</v>
      </c>
      <c r="AE34" s="52">
        <v>52133</v>
      </c>
      <c r="AF34" s="52">
        <v>6218</v>
      </c>
      <c r="AG34" s="52">
        <v>3455</v>
      </c>
      <c r="AH34" s="52">
        <v>2265</v>
      </c>
      <c r="AI34" s="52">
        <v>103920</v>
      </c>
      <c r="AJ34" s="52">
        <v>15239</v>
      </c>
      <c r="AK34" s="52">
        <v>22902</v>
      </c>
      <c r="AL34" s="52">
        <v>6739</v>
      </c>
      <c r="AM34" s="52">
        <v>160738</v>
      </c>
      <c r="AN34" s="52">
        <v>767664</v>
      </c>
      <c r="AO34" s="52">
        <v>15000</v>
      </c>
      <c r="AP34" s="52">
        <v>782664</v>
      </c>
    </row>
    <row r="35" spans="1:42">
      <c r="A35" s="32" t="s">
        <v>73</v>
      </c>
      <c r="B35" s="51">
        <v>11147</v>
      </c>
      <c r="C35" s="53">
        <v>299019</v>
      </c>
      <c r="D35" s="52">
        <v>73388</v>
      </c>
      <c r="E35" s="52">
        <v>1500</v>
      </c>
      <c r="F35" s="53">
        <v>900</v>
      </c>
      <c r="G35" s="53">
        <v>0</v>
      </c>
      <c r="H35" s="53">
        <v>3895</v>
      </c>
      <c r="I35" s="53">
        <v>0</v>
      </c>
      <c r="J35" s="53">
        <v>0</v>
      </c>
      <c r="K35" s="52">
        <v>5750</v>
      </c>
      <c r="L35" s="52">
        <v>35679</v>
      </c>
      <c r="M35" s="52">
        <v>420131</v>
      </c>
      <c r="N35" s="52">
        <v>0</v>
      </c>
      <c r="O35" s="52">
        <v>0</v>
      </c>
      <c r="P35" s="52">
        <v>0</v>
      </c>
      <c r="Q35" s="52">
        <v>47500</v>
      </c>
      <c r="R35" s="52">
        <v>0</v>
      </c>
      <c r="S35" s="52">
        <v>47500</v>
      </c>
      <c r="T35" s="52">
        <v>467631</v>
      </c>
      <c r="U35" s="52">
        <v>273191</v>
      </c>
      <c r="V35" s="52">
        <v>11490</v>
      </c>
      <c r="W35" s="52">
        <v>284681</v>
      </c>
      <c r="X35" s="52">
        <v>20385</v>
      </c>
      <c r="Y35" s="52">
        <v>4552</v>
      </c>
      <c r="Z35" s="52">
        <v>0</v>
      </c>
      <c r="AA35" s="52">
        <v>0</v>
      </c>
      <c r="AB35" s="52">
        <v>980</v>
      </c>
      <c r="AC35" s="52">
        <v>2367</v>
      </c>
      <c r="AD35" s="52">
        <v>1631</v>
      </c>
      <c r="AE35" s="52">
        <v>29915</v>
      </c>
      <c r="AF35" s="52">
        <v>3260</v>
      </c>
      <c r="AG35" s="52">
        <v>1834</v>
      </c>
      <c r="AH35" s="52">
        <v>295</v>
      </c>
      <c r="AI35" s="52">
        <v>22717</v>
      </c>
      <c r="AJ35" s="52">
        <v>0</v>
      </c>
      <c r="AK35" s="52">
        <v>15630</v>
      </c>
      <c r="AL35" s="52">
        <v>32304</v>
      </c>
      <c r="AM35" s="52">
        <v>76040</v>
      </c>
      <c r="AN35" s="52">
        <v>390636</v>
      </c>
      <c r="AO35" s="52">
        <v>81500</v>
      </c>
      <c r="AP35" s="52">
        <v>472136</v>
      </c>
    </row>
    <row r="36" spans="1:42">
      <c r="A36" s="32" t="s">
        <v>75</v>
      </c>
      <c r="B36" s="51">
        <v>82823</v>
      </c>
      <c r="C36" s="53">
        <v>3664104</v>
      </c>
      <c r="D36" s="53">
        <v>735072</v>
      </c>
      <c r="E36" s="53">
        <v>0</v>
      </c>
      <c r="F36" s="53">
        <v>0</v>
      </c>
      <c r="G36" s="53">
        <v>0</v>
      </c>
      <c r="H36" s="53">
        <v>10895</v>
      </c>
      <c r="I36" s="53">
        <v>0</v>
      </c>
      <c r="J36" s="53">
        <v>0</v>
      </c>
      <c r="K36" s="53">
        <v>0</v>
      </c>
      <c r="L36" s="53">
        <v>181404</v>
      </c>
      <c r="M36" s="53">
        <v>4591475</v>
      </c>
      <c r="N36" s="53">
        <v>808730</v>
      </c>
      <c r="O36" s="53">
        <v>0</v>
      </c>
      <c r="P36" s="53">
        <v>0</v>
      </c>
      <c r="Q36" s="53">
        <v>0</v>
      </c>
      <c r="R36" s="53">
        <v>1140</v>
      </c>
      <c r="S36" s="53">
        <v>809870</v>
      </c>
      <c r="T36" s="53">
        <v>5401345</v>
      </c>
      <c r="U36" s="53">
        <v>2196459</v>
      </c>
      <c r="V36" s="53">
        <v>1174756</v>
      </c>
      <c r="W36" s="53">
        <v>3371215</v>
      </c>
      <c r="X36" s="53">
        <v>182892</v>
      </c>
      <c r="Y36" s="53">
        <v>36022</v>
      </c>
      <c r="Z36" s="53">
        <v>48126</v>
      </c>
      <c r="AA36" s="53">
        <v>0</v>
      </c>
      <c r="AB36" s="53">
        <v>7755</v>
      </c>
      <c r="AC36" s="53">
        <v>74691</v>
      </c>
      <c r="AD36" s="53">
        <v>44118</v>
      </c>
      <c r="AE36" s="53">
        <v>393604</v>
      </c>
      <c r="AF36" s="53">
        <v>18174</v>
      </c>
      <c r="AG36" s="53">
        <v>24537</v>
      </c>
      <c r="AH36" s="53">
        <v>3926</v>
      </c>
      <c r="AI36" s="53">
        <v>486152</v>
      </c>
      <c r="AJ36" s="53">
        <v>55174</v>
      </c>
      <c r="AK36" s="53">
        <v>123739</v>
      </c>
      <c r="AL36" s="53">
        <v>109252</v>
      </c>
      <c r="AM36" s="53">
        <v>820954</v>
      </c>
      <c r="AN36" s="53">
        <v>4585773</v>
      </c>
      <c r="AO36" s="53">
        <v>828730</v>
      </c>
      <c r="AP36" s="53">
        <v>5414503</v>
      </c>
    </row>
    <row r="37" spans="1:42">
      <c r="A37" s="32" t="s">
        <v>77</v>
      </c>
      <c r="B37" s="51">
        <v>6528</v>
      </c>
      <c r="C37" s="53">
        <v>285633</v>
      </c>
      <c r="D37" s="52">
        <v>56285</v>
      </c>
      <c r="E37" s="52">
        <v>500</v>
      </c>
      <c r="F37" s="53">
        <v>0</v>
      </c>
      <c r="G37" s="53">
        <v>900</v>
      </c>
      <c r="H37" s="53">
        <v>4995</v>
      </c>
      <c r="I37" s="53">
        <v>0</v>
      </c>
      <c r="J37" s="53">
        <v>0</v>
      </c>
      <c r="K37" s="52">
        <v>0</v>
      </c>
      <c r="L37" s="52">
        <v>6214</v>
      </c>
      <c r="M37" s="52">
        <v>354527</v>
      </c>
      <c r="N37" s="52">
        <v>0</v>
      </c>
      <c r="O37" s="52">
        <v>0</v>
      </c>
      <c r="P37" s="52">
        <v>0</v>
      </c>
      <c r="Q37" s="52">
        <v>0</v>
      </c>
      <c r="R37" s="52">
        <v>0</v>
      </c>
      <c r="S37" s="52">
        <v>0</v>
      </c>
      <c r="T37" s="52">
        <v>354527</v>
      </c>
      <c r="U37" s="52">
        <v>206076</v>
      </c>
      <c r="V37" s="52">
        <v>29813</v>
      </c>
      <c r="W37" s="52">
        <v>235889</v>
      </c>
      <c r="X37" s="52">
        <v>21530</v>
      </c>
      <c r="Y37" s="52">
        <v>3002</v>
      </c>
      <c r="Z37" s="52">
        <v>7987</v>
      </c>
      <c r="AA37" s="52">
        <v>11</v>
      </c>
      <c r="AB37" s="52">
        <v>646</v>
      </c>
      <c r="AC37" s="52">
        <v>5998</v>
      </c>
      <c r="AD37" s="52">
        <v>2452</v>
      </c>
      <c r="AE37" s="52">
        <v>41626</v>
      </c>
      <c r="AF37" s="52">
        <v>7520</v>
      </c>
      <c r="AG37" s="52">
        <v>3710</v>
      </c>
      <c r="AH37" s="52">
        <v>2973</v>
      </c>
      <c r="AI37" s="52">
        <v>2986</v>
      </c>
      <c r="AJ37" s="52">
        <v>540</v>
      </c>
      <c r="AK37" s="52">
        <v>10305</v>
      </c>
      <c r="AL37" s="52">
        <v>8803</v>
      </c>
      <c r="AM37" s="52">
        <v>36837</v>
      </c>
      <c r="AN37" s="52">
        <v>314352</v>
      </c>
      <c r="AO37" s="52">
        <v>0</v>
      </c>
      <c r="AP37" s="52">
        <v>314352</v>
      </c>
    </row>
    <row r="38" spans="1:42">
      <c r="A38" s="32" t="s">
        <v>78</v>
      </c>
      <c r="B38" s="51">
        <v>31012</v>
      </c>
      <c r="C38" s="53">
        <v>818924</v>
      </c>
      <c r="D38" s="52">
        <v>203446</v>
      </c>
      <c r="E38" s="52">
        <v>1000</v>
      </c>
      <c r="F38" s="53">
        <v>0</v>
      </c>
      <c r="G38" s="53">
        <v>0</v>
      </c>
      <c r="H38" s="53">
        <v>58860</v>
      </c>
      <c r="I38" s="53">
        <v>0</v>
      </c>
      <c r="J38" s="53">
        <v>0</v>
      </c>
      <c r="K38" s="52">
        <v>4983</v>
      </c>
      <c r="L38" s="52">
        <v>72723</v>
      </c>
      <c r="M38" s="52">
        <v>1159936</v>
      </c>
      <c r="N38" s="52">
        <v>0</v>
      </c>
      <c r="O38" s="52">
        <v>0</v>
      </c>
      <c r="P38" s="52">
        <v>53322</v>
      </c>
      <c r="Q38" s="52">
        <v>0</v>
      </c>
      <c r="R38" s="52">
        <v>0</v>
      </c>
      <c r="S38" s="52">
        <v>53322</v>
      </c>
      <c r="T38" s="52">
        <v>1213258</v>
      </c>
      <c r="U38" s="52">
        <v>638938</v>
      </c>
      <c r="V38" s="52">
        <v>181872</v>
      </c>
      <c r="W38" s="52">
        <v>820810</v>
      </c>
      <c r="X38" s="52">
        <v>33366</v>
      </c>
      <c r="Y38" s="52">
        <v>12160</v>
      </c>
      <c r="Z38" s="52">
        <v>9019</v>
      </c>
      <c r="AA38" s="52">
        <v>0</v>
      </c>
      <c r="AB38" s="52">
        <v>2618</v>
      </c>
      <c r="AC38" s="52">
        <v>2925</v>
      </c>
      <c r="AD38" s="52">
        <v>11292</v>
      </c>
      <c r="AE38" s="52">
        <v>71380</v>
      </c>
      <c r="AF38" s="52">
        <v>8002</v>
      </c>
      <c r="AG38" s="52">
        <v>24805</v>
      </c>
      <c r="AH38" s="52">
        <v>323</v>
      </c>
      <c r="AI38" s="52">
        <v>101839</v>
      </c>
      <c r="AJ38" s="52">
        <v>43064</v>
      </c>
      <c r="AK38" s="52">
        <v>41770</v>
      </c>
      <c r="AL38" s="52">
        <v>27979</v>
      </c>
      <c r="AM38" s="52">
        <v>247782</v>
      </c>
      <c r="AN38" s="52">
        <v>1139972</v>
      </c>
      <c r="AO38" s="52">
        <v>0</v>
      </c>
      <c r="AP38" s="52">
        <v>1139972</v>
      </c>
    </row>
    <row r="39" spans="1:42">
      <c r="A39" s="32" t="s">
        <v>79</v>
      </c>
      <c r="B39" s="51">
        <v>23359</v>
      </c>
      <c r="C39" s="53">
        <v>533000</v>
      </c>
      <c r="D39" s="52">
        <v>411306</v>
      </c>
      <c r="E39" s="52">
        <v>1000</v>
      </c>
      <c r="F39" s="53">
        <v>1396</v>
      </c>
      <c r="G39" s="53">
        <v>0</v>
      </c>
      <c r="H39" s="53">
        <v>0</v>
      </c>
      <c r="I39" s="53">
        <v>3250</v>
      </c>
      <c r="J39" s="53">
        <v>0</v>
      </c>
      <c r="K39" s="52">
        <v>3000</v>
      </c>
      <c r="L39" s="52">
        <v>1827732</v>
      </c>
      <c r="M39" s="52">
        <v>2780684</v>
      </c>
      <c r="N39" s="52">
        <v>0</v>
      </c>
      <c r="O39" s="52">
        <v>0</v>
      </c>
      <c r="P39" s="52">
        <v>0</v>
      </c>
      <c r="Q39" s="52">
        <v>0</v>
      </c>
      <c r="R39" s="52">
        <v>0</v>
      </c>
      <c r="S39" s="52">
        <v>0</v>
      </c>
      <c r="T39" s="52">
        <v>2780684</v>
      </c>
      <c r="U39" s="52">
        <v>1425762</v>
      </c>
      <c r="V39" s="52">
        <v>249641</v>
      </c>
      <c r="W39" s="52">
        <v>1675403</v>
      </c>
      <c r="X39" s="52">
        <v>70770</v>
      </c>
      <c r="Y39" s="52">
        <v>11703</v>
      </c>
      <c r="Z39" s="52">
        <v>13000</v>
      </c>
      <c r="AA39" s="52">
        <v>0</v>
      </c>
      <c r="AB39" s="52">
        <v>2520</v>
      </c>
      <c r="AC39" s="52">
        <v>17364</v>
      </c>
      <c r="AD39" s="52">
        <v>20021</v>
      </c>
      <c r="AE39" s="52">
        <v>135378</v>
      </c>
      <c r="AF39" s="52">
        <v>13889</v>
      </c>
      <c r="AG39" s="52">
        <v>4829</v>
      </c>
      <c r="AH39" s="52">
        <v>0</v>
      </c>
      <c r="AI39" s="52">
        <v>266259</v>
      </c>
      <c r="AJ39" s="52">
        <v>42514</v>
      </c>
      <c r="AK39" s="52">
        <v>40199</v>
      </c>
      <c r="AL39" s="52">
        <v>348106</v>
      </c>
      <c r="AM39" s="52">
        <v>715796</v>
      </c>
      <c r="AN39" s="52">
        <v>2526577</v>
      </c>
      <c r="AO39" s="52">
        <v>169912</v>
      </c>
      <c r="AP39" s="52">
        <v>2696489</v>
      </c>
    </row>
    <row r="40" spans="1:42">
      <c r="A40" s="32" t="s">
        <v>80</v>
      </c>
      <c r="B40" s="51">
        <v>43240</v>
      </c>
      <c r="C40" s="53">
        <v>971518</v>
      </c>
      <c r="D40" s="52">
        <v>226504</v>
      </c>
      <c r="E40" s="52">
        <v>0</v>
      </c>
      <c r="F40" s="53">
        <v>900</v>
      </c>
      <c r="G40" s="53">
        <v>0</v>
      </c>
      <c r="H40" s="53">
        <v>16895</v>
      </c>
      <c r="I40" s="53">
        <v>12493</v>
      </c>
      <c r="J40" s="53">
        <v>0</v>
      </c>
      <c r="K40" s="52">
        <v>0</v>
      </c>
      <c r="L40" s="52">
        <v>14934</v>
      </c>
      <c r="M40" s="52">
        <v>1243244</v>
      </c>
      <c r="N40" s="52">
        <v>0</v>
      </c>
      <c r="O40" s="52">
        <v>0</v>
      </c>
      <c r="P40" s="52">
        <v>0</v>
      </c>
      <c r="Q40" s="52">
        <v>0</v>
      </c>
      <c r="R40" s="52">
        <v>0</v>
      </c>
      <c r="S40" s="52">
        <v>0</v>
      </c>
      <c r="T40" s="52">
        <v>1243244</v>
      </c>
      <c r="U40" s="52">
        <v>547393</v>
      </c>
      <c r="V40" s="52">
        <v>362713</v>
      </c>
      <c r="W40" s="52">
        <v>910106</v>
      </c>
      <c r="X40" s="52">
        <v>20838</v>
      </c>
      <c r="Y40" s="52">
        <v>17072</v>
      </c>
      <c r="Z40" s="52">
        <v>0</v>
      </c>
      <c r="AA40" s="52">
        <v>0</v>
      </c>
      <c r="AB40" s="52">
        <v>3676</v>
      </c>
      <c r="AC40" s="52">
        <v>4094</v>
      </c>
      <c r="AD40" s="52">
        <v>3965</v>
      </c>
      <c r="AE40" s="52">
        <v>49645</v>
      </c>
      <c r="AF40" s="52">
        <v>3516</v>
      </c>
      <c r="AG40" s="52">
        <v>300</v>
      </c>
      <c r="AH40" s="52">
        <v>0</v>
      </c>
      <c r="AI40" s="52">
        <v>156844</v>
      </c>
      <c r="AJ40" s="52">
        <v>20825</v>
      </c>
      <c r="AK40" s="52">
        <v>58646</v>
      </c>
      <c r="AL40" s="52">
        <v>7653</v>
      </c>
      <c r="AM40" s="52">
        <v>247784</v>
      </c>
      <c r="AN40" s="52">
        <v>1207535</v>
      </c>
      <c r="AO40" s="52">
        <v>0</v>
      </c>
      <c r="AP40" s="52">
        <v>1207535</v>
      </c>
    </row>
  </sheetData>
  <autoFilter ref="A1:AP40" xr:uid="{0B1CC06C-E33A-470F-A0CD-279E820B09C7}">
    <sortState xmlns:xlrd2="http://schemas.microsoft.com/office/spreadsheetml/2017/richdata2" ref="A2:AP40">
      <sortCondition ref="A1:A40"/>
    </sortState>
  </autoFilter>
  <sortState xmlns:xlrd2="http://schemas.microsoft.com/office/spreadsheetml/2017/richdata2" ref="A2:AP40">
    <sortCondition ref="A2:A4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A19E-87E7-4B72-B926-7B58E4183450}">
  <sheetPr>
    <tabColor theme="7" tint="0.39997558519241921"/>
  </sheetPr>
  <dimension ref="A1:X47"/>
  <sheetViews>
    <sheetView showGridLines="0" showRowColHeaders="0" workbookViewId="0">
      <pane xSplit="1" ySplit="2" topLeftCell="H3" activePane="bottomRight" state="frozen"/>
      <selection pane="topRight" activeCell="B1" sqref="B1"/>
      <selection pane="bottomLeft" activeCell="A3" sqref="A3"/>
      <selection pane="bottomRight" sqref="A1:A2"/>
    </sheetView>
  </sheetViews>
  <sheetFormatPr defaultColWidth="9.140625" defaultRowHeight="12.75"/>
  <cols>
    <col min="1" max="1" width="15.42578125" style="1" customWidth="1"/>
    <col min="2" max="2" width="14.42578125" style="1" customWidth="1"/>
    <col min="3" max="3" width="15.28515625" style="1" customWidth="1"/>
    <col min="4" max="5" width="14.7109375" style="1" bestFit="1" customWidth="1"/>
    <col min="6" max="6" width="14.7109375" style="1" customWidth="1"/>
    <col min="7" max="7" width="11.42578125" style="1" customWidth="1"/>
    <col min="8" max="8" width="13.7109375" style="1" bestFit="1" customWidth="1"/>
    <col min="9" max="9" width="13" style="1" customWidth="1"/>
    <col min="10" max="10" width="16.5703125" style="1" bestFit="1" customWidth="1"/>
    <col min="11" max="11" width="13.140625" style="2" customWidth="1"/>
    <col min="12" max="12" width="13.140625" style="1" customWidth="1"/>
    <col min="13" max="13" width="11.7109375" style="1" bestFit="1" customWidth="1"/>
    <col min="14" max="14" width="15.85546875" style="1" customWidth="1"/>
    <col min="15" max="15" width="11.7109375" style="1" bestFit="1" customWidth="1"/>
    <col min="16" max="16" width="13.7109375" style="1" bestFit="1" customWidth="1"/>
    <col min="17" max="17" width="12.140625" style="1" bestFit="1" customWidth="1"/>
    <col min="18" max="18" width="15.28515625" style="1" customWidth="1"/>
    <col min="19" max="19" width="15.28515625" style="2" customWidth="1"/>
    <col min="20" max="20" width="15.28515625" style="1" customWidth="1"/>
    <col min="21" max="21" width="15.28515625" style="2" customWidth="1"/>
    <col min="22" max="22" width="13.5703125" style="1" bestFit="1" customWidth="1"/>
    <col min="23" max="23" width="13.140625" style="1" customWidth="1"/>
    <col min="24" max="24" width="13.140625" style="2" customWidth="1"/>
    <col min="25" max="16384" width="9.140625" style="1"/>
  </cols>
  <sheetData>
    <row r="1" spans="1:24" ht="14.45" customHeight="1">
      <c r="A1" s="125" t="s">
        <v>195</v>
      </c>
      <c r="B1" s="127" t="s">
        <v>0</v>
      </c>
      <c r="C1" s="121" t="s">
        <v>1</v>
      </c>
      <c r="D1" s="123" t="s">
        <v>2</v>
      </c>
      <c r="E1" s="120" t="s">
        <v>3</v>
      </c>
      <c r="F1" s="120"/>
      <c r="G1" s="120"/>
      <c r="H1" s="118" t="s">
        <v>4</v>
      </c>
      <c r="I1" s="118"/>
      <c r="J1" s="118"/>
      <c r="K1" s="118"/>
      <c r="L1" s="119" t="s">
        <v>5</v>
      </c>
      <c r="M1" s="119"/>
      <c r="N1" s="119"/>
      <c r="O1" s="119"/>
      <c r="P1" s="119"/>
      <c r="Q1" s="119"/>
      <c r="R1" s="119"/>
      <c r="S1" s="119"/>
      <c r="T1" s="115" t="s">
        <v>6</v>
      </c>
      <c r="U1" s="116"/>
      <c r="V1" s="116"/>
      <c r="W1" s="116"/>
      <c r="X1" s="117"/>
    </row>
    <row r="2" spans="1:24" ht="58.15" customHeight="1">
      <c r="A2" s="126"/>
      <c r="B2" s="128"/>
      <c r="C2" s="122"/>
      <c r="D2" s="124"/>
      <c r="E2" s="20" t="s">
        <v>7</v>
      </c>
      <c r="F2" s="26" t="s">
        <v>196</v>
      </c>
      <c r="G2" s="82" t="s">
        <v>8</v>
      </c>
      <c r="H2" s="13" t="s">
        <v>9</v>
      </c>
      <c r="I2" s="13" t="s">
        <v>10</v>
      </c>
      <c r="J2" s="13" t="s">
        <v>11</v>
      </c>
      <c r="K2" s="81" t="s">
        <v>12</v>
      </c>
      <c r="L2" s="16" t="s">
        <v>13</v>
      </c>
      <c r="M2" s="16" t="s">
        <v>14</v>
      </c>
      <c r="N2" s="16" t="s">
        <v>15</v>
      </c>
      <c r="O2" s="16" t="s">
        <v>16</v>
      </c>
      <c r="P2" s="23" t="s">
        <v>194</v>
      </c>
      <c r="Q2" s="16" t="s">
        <v>17</v>
      </c>
      <c r="R2" s="16" t="s">
        <v>18</v>
      </c>
      <c r="S2" s="24" t="s">
        <v>19</v>
      </c>
      <c r="T2" s="17" t="s">
        <v>20</v>
      </c>
      <c r="U2" s="18" t="s">
        <v>21</v>
      </c>
      <c r="V2" s="17" t="s">
        <v>22</v>
      </c>
      <c r="W2" s="17" t="s">
        <v>23</v>
      </c>
      <c r="X2" s="18" t="s">
        <v>24</v>
      </c>
    </row>
    <row r="3" spans="1:24" s="66" customFormat="1">
      <c r="A3" s="58" t="s">
        <v>25</v>
      </c>
      <c r="B3" s="59">
        <v>17153</v>
      </c>
      <c r="C3" s="60">
        <v>1961777</v>
      </c>
      <c r="D3" s="61">
        <v>1915270</v>
      </c>
      <c r="E3" s="60">
        <v>1536220</v>
      </c>
      <c r="F3" s="68">
        <f>E3/B3</f>
        <v>89.559843759109199</v>
      </c>
      <c r="G3" s="62">
        <f>E3/D3</f>
        <v>0.80209056686524616</v>
      </c>
      <c r="H3" s="60">
        <v>327745</v>
      </c>
      <c r="I3" s="61">
        <v>2000</v>
      </c>
      <c r="J3" s="61">
        <v>329745</v>
      </c>
      <c r="K3" s="62">
        <f>J3/D3</f>
        <v>0.17216632641872948</v>
      </c>
      <c r="L3" s="60">
        <v>0</v>
      </c>
      <c r="M3" s="61">
        <v>0</v>
      </c>
      <c r="N3" s="61">
        <v>5000</v>
      </c>
      <c r="O3" s="61">
        <v>0</v>
      </c>
      <c r="P3" s="61">
        <f>N3+O3</f>
        <v>5000</v>
      </c>
      <c r="Q3" s="61">
        <v>0</v>
      </c>
      <c r="R3" s="61">
        <v>5000</v>
      </c>
      <c r="S3" s="63">
        <f>R3/D3</f>
        <v>2.6105979835741176E-3</v>
      </c>
      <c r="T3" s="60">
        <v>0</v>
      </c>
      <c r="U3" s="64">
        <f>T3/D3</f>
        <v>0</v>
      </c>
      <c r="V3" s="61">
        <v>44305</v>
      </c>
      <c r="W3" s="61">
        <v>44305</v>
      </c>
      <c r="X3" s="65">
        <f>W3/D3</f>
        <v>2.3132508732450256E-2</v>
      </c>
    </row>
    <row r="4" spans="1:24">
      <c r="A4" s="33" t="s">
        <v>26</v>
      </c>
      <c r="B4" s="34">
        <v>22493</v>
      </c>
      <c r="C4" s="35">
        <v>1496241</v>
      </c>
      <c r="D4" s="36">
        <v>1177241</v>
      </c>
      <c r="E4" s="35">
        <v>956405</v>
      </c>
      <c r="F4" s="68">
        <f t="shared" ref="F4:F41" si="0">E4/B4</f>
        <v>42.5201173698484</v>
      </c>
      <c r="G4" s="37">
        <f>E4/D4</f>
        <v>0.81241224184342886</v>
      </c>
      <c r="H4" s="35">
        <v>220836</v>
      </c>
      <c r="I4" s="36">
        <v>0</v>
      </c>
      <c r="J4" s="36">
        <v>220836</v>
      </c>
      <c r="K4" s="37">
        <f>J4/D4</f>
        <v>0.18758775815657117</v>
      </c>
      <c r="L4" s="35">
        <v>0</v>
      </c>
      <c r="M4" s="36">
        <v>0</v>
      </c>
      <c r="N4" s="36">
        <v>0</v>
      </c>
      <c r="O4" s="36">
        <v>0</v>
      </c>
      <c r="P4" s="36">
        <f t="shared" ref="P4:P41" si="1">N4+O4</f>
        <v>0</v>
      </c>
      <c r="Q4" s="36">
        <v>0</v>
      </c>
      <c r="R4" s="36">
        <v>0</v>
      </c>
      <c r="S4" s="38">
        <f>R4/D4</f>
        <v>0</v>
      </c>
      <c r="T4" s="35">
        <v>0</v>
      </c>
      <c r="U4" s="38">
        <f>T4/D4</f>
        <v>0</v>
      </c>
      <c r="V4" s="36">
        <v>0</v>
      </c>
      <c r="W4" s="36">
        <v>0</v>
      </c>
      <c r="X4" s="56">
        <f>W4/D4</f>
        <v>0</v>
      </c>
    </row>
    <row r="5" spans="1:24">
      <c r="A5" s="33" t="s">
        <v>28</v>
      </c>
      <c r="B5" s="76">
        <v>16158</v>
      </c>
      <c r="C5" s="77">
        <v>1492276</v>
      </c>
      <c r="D5" s="35">
        <v>1175881</v>
      </c>
      <c r="E5" s="35">
        <v>949842</v>
      </c>
      <c r="F5" s="68">
        <f t="shared" si="0"/>
        <v>58.784626810248795</v>
      </c>
      <c r="G5" s="37">
        <v>0.80777051419318791</v>
      </c>
      <c r="H5" s="35">
        <v>202102</v>
      </c>
      <c r="I5" s="36">
        <v>0</v>
      </c>
      <c r="J5" s="36">
        <v>202102</v>
      </c>
      <c r="K5" s="37">
        <v>0.17187283407079457</v>
      </c>
      <c r="L5" s="35">
        <v>1558</v>
      </c>
      <c r="M5" s="36">
        <v>0</v>
      </c>
      <c r="N5" s="36">
        <v>0</v>
      </c>
      <c r="O5" s="36">
        <v>0</v>
      </c>
      <c r="P5" s="36">
        <v>0</v>
      </c>
      <c r="Q5" s="36">
        <v>0</v>
      </c>
      <c r="R5" s="36">
        <v>1558</v>
      </c>
      <c r="S5" s="40">
        <v>1.3249640057114622E-3</v>
      </c>
      <c r="T5" s="35">
        <v>12986</v>
      </c>
      <c r="U5" s="38">
        <v>1.1043634517438415E-2</v>
      </c>
      <c r="V5" s="36">
        <v>9393</v>
      </c>
      <c r="W5" s="36">
        <v>22379</v>
      </c>
      <c r="X5" s="56">
        <v>1.9031687730306043E-2</v>
      </c>
    </row>
    <row r="6" spans="1:24">
      <c r="A6" s="33" t="s">
        <v>30</v>
      </c>
      <c r="B6" s="34">
        <v>22583</v>
      </c>
      <c r="C6" s="35">
        <v>226737</v>
      </c>
      <c r="D6" s="36">
        <v>226737</v>
      </c>
      <c r="E6" s="35">
        <v>118825</v>
      </c>
      <c r="F6" s="68">
        <f t="shared" si="0"/>
        <v>5.2617012797236864</v>
      </c>
      <c r="G6" s="37">
        <f t="shared" ref="G6:G14" si="2">E6/D6</f>
        <v>0.52406532678830542</v>
      </c>
      <c r="H6" s="35">
        <v>36645</v>
      </c>
      <c r="I6" s="36">
        <v>0</v>
      </c>
      <c r="J6" s="36">
        <v>36645</v>
      </c>
      <c r="K6" s="37">
        <f t="shared" ref="K6:K14" si="3">J6/D6</f>
        <v>0.16161896823191627</v>
      </c>
      <c r="L6" s="35">
        <v>900</v>
      </c>
      <c r="M6" s="36">
        <v>0</v>
      </c>
      <c r="N6" s="36">
        <v>15949</v>
      </c>
      <c r="O6" s="36">
        <v>0</v>
      </c>
      <c r="P6" s="36">
        <f t="shared" si="1"/>
        <v>15949</v>
      </c>
      <c r="Q6" s="36">
        <v>0</v>
      </c>
      <c r="R6" s="36">
        <v>16849</v>
      </c>
      <c r="S6" s="38">
        <f t="shared" ref="S6:S14" si="4">R6/D6</f>
        <v>7.4310765336050133E-2</v>
      </c>
      <c r="T6" s="35">
        <v>0</v>
      </c>
      <c r="U6" s="38">
        <f t="shared" ref="U6:U14" si="5">T6/D6</f>
        <v>0</v>
      </c>
      <c r="V6" s="36">
        <v>54418</v>
      </c>
      <c r="W6" s="36">
        <v>54418</v>
      </c>
      <c r="X6" s="56">
        <f t="shared" ref="X6:X14" si="6">W6/D6</f>
        <v>0.24000493964372818</v>
      </c>
    </row>
    <row r="7" spans="1:24" s="66" customFormat="1">
      <c r="A7" s="58" t="s">
        <v>31</v>
      </c>
      <c r="B7" s="59">
        <v>7997</v>
      </c>
      <c r="C7" s="60">
        <v>581267</v>
      </c>
      <c r="D7" s="61">
        <v>423667</v>
      </c>
      <c r="E7" s="60">
        <v>268462</v>
      </c>
      <c r="F7" s="68">
        <f t="shared" si="0"/>
        <v>33.570338877078903</v>
      </c>
      <c r="G7" s="62">
        <f t="shared" si="2"/>
        <v>0.63366275872324251</v>
      </c>
      <c r="H7" s="60">
        <v>64396</v>
      </c>
      <c r="I7" s="61">
        <v>1000</v>
      </c>
      <c r="J7" s="61">
        <v>65396</v>
      </c>
      <c r="K7" s="62">
        <f t="shared" si="3"/>
        <v>0.15435707761048181</v>
      </c>
      <c r="L7" s="60">
        <v>900</v>
      </c>
      <c r="M7" s="61">
        <v>0</v>
      </c>
      <c r="N7" s="61">
        <v>3501</v>
      </c>
      <c r="O7" s="61">
        <v>0</v>
      </c>
      <c r="P7" s="61">
        <f t="shared" si="1"/>
        <v>3501</v>
      </c>
      <c r="Q7" s="61">
        <v>0</v>
      </c>
      <c r="R7" s="61">
        <v>4401</v>
      </c>
      <c r="S7" s="64">
        <f t="shared" si="4"/>
        <v>1.038787538326091E-2</v>
      </c>
      <c r="T7" s="60">
        <v>0</v>
      </c>
      <c r="U7" s="64">
        <f t="shared" si="5"/>
        <v>0</v>
      </c>
      <c r="V7" s="61">
        <v>85408</v>
      </c>
      <c r="W7" s="61">
        <v>85408</v>
      </c>
      <c r="X7" s="65">
        <f t="shared" si="6"/>
        <v>0.20159228828301473</v>
      </c>
    </row>
    <row r="8" spans="1:24">
      <c r="A8" s="33" t="s">
        <v>32</v>
      </c>
      <c r="B8" s="34">
        <v>35688</v>
      </c>
      <c r="C8" s="35">
        <v>1321814</v>
      </c>
      <c r="D8" s="36">
        <v>1321814</v>
      </c>
      <c r="E8" s="35">
        <v>1078540</v>
      </c>
      <c r="F8" s="68">
        <f t="shared" si="0"/>
        <v>30.22136292311141</v>
      </c>
      <c r="G8" s="37">
        <f t="shared" si="2"/>
        <v>0.81595443837030024</v>
      </c>
      <c r="H8" s="35">
        <v>224402</v>
      </c>
      <c r="I8" s="36">
        <v>0</v>
      </c>
      <c r="J8" s="36">
        <v>224402</v>
      </c>
      <c r="K8" s="37">
        <f t="shared" si="3"/>
        <v>0.16976821247164881</v>
      </c>
      <c r="L8" s="35">
        <v>600</v>
      </c>
      <c r="M8" s="36">
        <v>0</v>
      </c>
      <c r="N8" s="36">
        <v>0</v>
      </c>
      <c r="O8" s="36">
        <v>0</v>
      </c>
      <c r="P8" s="36">
        <f t="shared" si="1"/>
        <v>0</v>
      </c>
      <c r="Q8" s="36">
        <v>0</v>
      </c>
      <c r="R8" s="36">
        <v>600</v>
      </c>
      <c r="S8" s="156">
        <f t="shared" si="4"/>
        <v>4.5392165614829318E-4</v>
      </c>
      <c r="T8" s="35">
        <v>0</v>
      </c>
      <c r="U8" s="38">
        <f t="shared" si="5"/>
        <v>0</v>
      </c>
      <c r="V8" s="36">
        <v>18272</v>
      </c>
      <c r="W8" s="36">
        <v>18272</v>
      </c>
      <c r="X8" s="56">
        <f t="shared" si="6"/>
        <v>1.3823427501902689E-2</v>
      </c>
    </row>
    <row r="9" spans="1:24">
      <c r="A9" s="33" t="s">
        <v>33</v>
      </c>
      <c r="B9" s="34">
        <v>82934</v>
      </c>
      <c r="C9" s="35">
        <v>3994657</v>
      </c>
      <c r="D9" s="36">
        <v>3994657</v>
      </c>
      <c r="E9" s="35">
        <v>3150219</v>
      </c>
      <c r="F9" s="68">
        <f t="shared" si="0"/>
        <v>37.984650444932115</v>
      </c>
      <c r="G9" s="37">
        <f t="shared" si="2"/>
        <v>0.78860813331407431</v>
      </c>
      <c r="H9" s="35">
        <v>781347</v>
      </c>
      <c r="I9" s="36">
        <v>4000</v>
      </c>
      <c r="J9" s="36">
        <v>785347</v>
      </c>
      <c r="K9" s="37">
        <f t="shared" si="3"/>
        <v>0.19659935759190339</v>
      </c>
      <c r="L9" s="35">
        <v>2400</v>
      </c>
      <c r="M9" s="36">
        <v>0</v>
      </c>
      <c r="N9" s="36">
        <v>18053</v>
      </c>
      <c r="O9" s="36">
        <v>0</v>
      </c>
      <c r="P9" s="36">
        <f t="shared" si="1"/>
        <v>18053</v>
      </c>
      <c r="Q9" s="36">
        <v>0</v>
      </c>
      <c r="R9" s="36">
        <v>20453</v>
      </c>
      <c r="S9" s="40">
        <f t="shared" si="4"/>
        <v>5.1200891590942599E-3</v>
      </c>
      <c r="T9" s="35">
        <v>0</v>
      </c>
      <c r="U9" s="38">
        <f t="shared" si="5"/>
        <v>0</v>
      </c>
      <c r="V9" s="36">
        <v>38638</v>
      </c>
      <c r="W9" s="36">
        <v>38638</v>
      </c>
      <c r="X9" s="56">
        <f t="shared" si="6"/>
        <v>9.6724199349280809E-3</v>
      </c>
    </row>
    <row r="10" spans="1:24" s="66" customFormat="1">
      <c r="A10" s="58" t="s">
        <v>34</v>
      </c>
      <c r="B10" s="59">
        <v>36405</v>
      </c>
      <c r="C10" s="60">
        <v>1907300</v>
      </c>
      <c r="D10" s="61">
        <v>1871915</v>
      </c>
      <c r="E10" s="60">
        <v>1468344</v>
      </c>
      <c r="F10" s="68">
        <f t="shared" si="0"/>
        <v>40.333580552121958</v>
      </c>
      <c r="G10" s="62">
        <f t="shared" si="2"/>
        <v>0.78440741166132011</v>
      </c>
      <c r="H10" s="60">
        <v>337599</v>
      </c>
      <c r="I10" s="61">
        <v>2000</v>
      </c>
      <c r="J10" s="61">
        <v>339599</v>
      </c>
      <c r="K10" s="62">
        <f t="shared" si="3"/>
        <v>0.18141795968299843</v>
      </c>
      <c r="L10" s="60">
        <v>900</v>
      </c>
      <c r="M10" s="61">
        <v>0</v>
      </c>
      <c r="N10" s="61">
        <v>5000</v>
      </c>
      <c r="O10" s="61">
        <v>0</v>
      </c>
      <c r="P10" s="61">
        <f t="shared" si="1"/>
        <v>5000</v>
      </c>
      <c r="Q10" s="61">
        <v>0</v>
      </c>
      <c r="R10" s="61">
        <v>5900</v>
      </c>
      <c r="S10" s="63">
        <f t="shared" si="4"/>
        <v>3.1518525146708052E-3</v>
      </c>
      <c r="T10" s="60">
        <v>1000</v>
      </c>
      <c r="U10" s="63">
        <f t="shared" si="5"/>
        <v>5.3421229062217037E-4</v>
      </c>
      <c r="V10" s="61">
        <v>57072</v>
      </c>
      <c r="W10" s="61">
        <v>58072</v>
      </c>
      <c r="X10" s="65">
        <f t="shared" si="6"/>
        <v>3.1022776141010677E-2</v>
      </c>
    </row>
    <row r="11" spans="1:24" s="66" customFormat="1">
      <c r="A11" s="58" t="s">
        <v>35</v>
      </c>
      <c r="B11" s="59">
        <v>14312</v>
      </c>
      <c r="C11" s="60">
        <v>858226</v>
      </c>
      <c r="D11" s="61">
        <v>811049</v>
      </c>
      <c r="E11" s="60">
        <v>546645</v>
      </c>
      <c r="F11" s="68">
        <f t="shared" si="0"/>
        <v>38.194871436556738</v>
      </c>
      <c r="G11" s="62">
        <f t="shared" si="2"/>
        <v>0.67399750200049569</v>
      </c>
      <c r="H11" s="60">
        <v>135464</v>
      </c>
      <c r="I11" s="61">
        <v>1000</v>
      </c>
      <c r="J11" s="61">
        <v>136464</v>
      </c>
      <c r="K11" s="62">
        <f t="shared" si="3"/>
        <v>0.16825617194522155</v>
      </c>
      <c r="L11" s="60">
        <v>0</v>
      </c>
      <c r="M11" s="61">
        <v>0</v>
      </c>
      <c r="N11" s="61">
        <v>4590</v>
      </c>
      <c r="O11" s="61">
        <v>0</v>
      </c>
      <c r="P11" s="61">
        <f t="shared" si="1"/>
        <v>4590</v>
      </c>
      <c r="Q11" s="61">
        <v>0</v>
      </c>
      <c r="R11" s="61">
        <v>4590</v>
      </c>
      <c r="S11" s="63">
        <f t="shared" si="4"/>
        <v>5.6593374752943407E-3</v>
      </c>
      <c r="T11" s="60">
        <v>0</v>
      </c>
      <c r="U11" s="64">
        <f t="shared" si="5"/>
        <v>0</v>
      </c>
      <c r="V11" s="61">
        <v>123350</v>
      </c>
      <c r="W11" s="61">
        <v>123350</v>
      </c>
      <c r="X11" s="65">
        <f t="shared" si="6"/>
        <v>0.15208698857898845</v>
      </c>
    </row>
    <row r="12" spans="1:24">
      <c r="A12" s="33" t="s">
        <v>36</v>
      </c>
      <c r="B12" s="34">
        <v>47139</v>
      </c>
      <c r="C12" s="35">
        <v>2744548</v>
      </c>
      <c r="D12" s="36">
        <v>2744548</v>
      </c>
      <c r="E12" s="35">
        <v>2218650</v>
      </c>
      <c r="F12" s="68">
        <f t="shared" si="0"/>
        <v>47.06612359193025</v>
      </c>
      <c r="G12" s="37">
        <f t="shared" si="2"/>
        <v>0.80838447715252204</v>
      </c>
      <c r="H12" s="35">
        <v>513132</v>
      </c>
      <c r="I12" s="36">
        <v>4000</v>
      </c>
      <c r="J12" s="36">
        <v>517132</v>
      </c>
      <c r="K12" s="37">
        <f t="shared" si="3"/>
        <v>0.18842155429600793</v>
      </c>
      <c r="L12" s="35">
        <v>1500</v>
      </c>
      <c r="M12" s="36">
        <v>0</v>
      </c>
      <c r="N12" s="36">
        <v>7266</v>
      </c>
      <c r="O12" s="36">
        <v>0</v>
      </c>
      <c r="P12" s="36">
        <f t="shared" si="1"/>
        <v>7266</v>
      </c>
      <c r="Q12" s="36">
        <v>0</v>
      </c>
      <c r="R12" s="36">
        <v>8766</v>
      </c>
      <c r="S12" s="40">
        <f t="shared" si="4"/>
        <v>3.1939685514700417E-3</v>
      </c>
      <c r="T12" s="35">
        <v>0</v>
      </c>
      <c r="U12" s="38">
        <f t="shared" si="5"/>
        <v>0</v>
      </c>
      <c r="V12" s="36">
        <v>0</v>
      </c>
      <c r="W12" s="36">
        <v>0</v>
      </c>
      <c r="X12" s="56">
        <f t="shared" si="6"/>
        <v>0</v>
      </c>
    </row>
    <row r="13" spans="1:24" s="66" customFormat="1">
      <c r="A13" s="58" t="s">
        <v>37</v>
      </c>
      <c r="B13" s="59">
        <v>6460</v>
      </c>
      <c r="C13" s="60">
        <v>537345</v>
      </c>
      <c r="D13" s="61">
        <v>348230</v>
      </c>
      <c r="E13" s="60">
        <v>260979</v>
      </c>
      <c r="F13" s="68">
        <f t="shared" si="0"/>
        <v>40.399226006191952</v>
      </c>
      <c r="G13" s="62">
        <f t="shared" si="2"/>
        <v>0.74944433276857247</v>
      </c>
      <c r="H13" s="60">
        <v>57313</v>
      </c>
      <c r="I13" s="61">
        <v>0</v>
      </c>
      <c r="J13" s="61">
        <v>57313</v>
      </c>
      <c r="K13" s="62">
        <f t="shared" si="3"/>
        <v>0.16458375211785314</v>
      </c>
      <c r="L13" s="60">
        <v>900</v>
      </c>
      <c r="M13" s="61">
        <v>0</v>
      </c>
      <c r="N13" s="61">
        <v>2970</v>
      </c>
      <c r="O13" s="61">
        <v>0</v>
      </c>
      <c r="P13" s="61">
        <f t="shared" si="1"/>
        <v>2970</v>
      </c>
      <c r="Q13" s="61">
        <v>0</v>
      </c>
      <c r="R13" s="61">
        <v>3870</v>
      </c>
      <c r="S13" s="64">
        <f t="shared" si="4"/>
        <v>1.1113344628550096E-2</v>
      </c>
      <c r="T13" s="60">
        <v>21509</v>
      </c>
      <c r="U13" s="64">
        <f t="shared" si="5"/>
        <v>6.1766648479453234E-2</v>
      </c>
      <c r="V13" s="61">
        <v>4559</v>
      </c>
      <c r="W13" s="61">
        <v>26068</v>
      </c>
      <c r="X13" s="65">
        <f t="shared" si="6"/>
        <v>7.485857048502427E-2</v>
      </c>
    </row>
    <row r="14" spans="1:24">
      <c r="A14" s="33" t="s">
        <v>38</v>
      </c>
      <c r="B14" s="34">
        <v>4469</v>
      </c>
      <c r="C14" s="35">
        <v>250648</v>
      </c>
      <c r="D14" s="36">
        <v>231148</v>
      </c>
      <c r="E14" s="35">
        <v>171956</v>
      </c>
      <c r="F14" s="68">
        <f t="shared" si="0"/>
        <v>38.477511747594541</v>
      </c>
      <c r="G14" s="37">
        <f t="shared" si="2"/>
        <v>0.74392164327616939</v>
      </c>
      <c r="H14" s="35">
        <v>39461</v>
      </c>
      <c r="I14" s="36">
        <v>0</v>
      </c>
      <c r="J14" s="36">
        <v>39461</v>
      </c>
      <c r="K14" s="37">
        <f t="shared" si="3"/>
        <v>0.17071746240503918</v>
      </c>
      <c r="L14" s="35">
        <v>0</v>
      </c>
      <c r="M14" s="36">
        <v>6178</v>
      </c>
      <c r="N14" s="36">
        <v>0</v>
      </c>
      <c r="O14" s="36">
        <v>0</v>
      </c>
      <c r="P14" s="36">
        <f t="shared" si="1"/>
        <v>0</v>
      </c>
      <c r="Q14" s="36">
        <v>0</v>
      </c>
      <c r="R14" s="36">
        <v>6178</v>
      </c>
      <c r="S14" s="38">
        <f t="shared" si="4"/>
        <v>2.6727464654680119E-2</v>
      </c>
      <c r="T14" s="35">
        <v>0</v>
      </c>
      <c r="U14" s="38">
        <f t="shared" si="5"/>
        <v>0</v>
      </c>
      <c r="V14" s="36">
        <v>13553</v>
      </c>
      <c r="W14" s="36">
        <v>13553</v>
      </c>
      <c r="X14" s="56">
        <f t="shared" si="6"/>
        <v>5.8633429664111308E-2</v>
      </c>
    </row>
    <row r="15" spans="1:24" s="66" customFormat="1">
      <c r="A15" s="58" t="s">
        <v>40</v>
      </c>
      <c r="B15" s="59">
        <v>9974</v>
      </c>
      <c r="C15" s="60">
        <v>529830</v>
      </c>
      <c r="D15" s="61">
        <v>529830</v>
      </c>
      <c r="E15" s="60">
        <v>392063</v>
      </c>
      <c r="F15" s="68">
        <f t="shared" si="0"/>
        <v>39.308502105474233</v>
      </c>
      <c r="G15" s="62">
        <v>0.73997886114414058</v>
      </c>
      <c r="H15" s="60">
        <v>95338</v>
      </c>
      <c r="I15" s="61">
        <v>1750</v>
      </c>
      <c r="J15" s="61">
        <v>97088</v>
      </c>
      <c r="K15" s="62">
        <v>0.18324368193571522</v>
      </c>
      <c r="L15" s="60">
        <v>1799</v>
      </c>
      <c r="M15" s="61">
        <v>0</v>
      </c>
      <c r="N15" s="61">
        <v>8556</v>
      </c>
      <c r="O15" s="61">
        <v>0</v>
      </c>
      <c r="P15" s="61">
        <v>8556</v>
      </c>
      <c r="Q15" s="61">
        <v>0</v>
      </c>
      <c r="R15" s="61">
        <v>10355</v>
      </c>
      <c r="S15" s="64">
        <v>1.9544004680746654E-2</v>
      </c>
      <c r="T15" s="60">
        <v>0</v>
      </c>
      <c r="U15" s="64">
        <v>0</v>
      </c>
      <c r="V15" s="61">
        <v>30324</v>
      </c>
      <c r="W15" s="61">
        <v>30324</v>
      </c>
      <c r="X15" s="65">
        <v>5.7233452239397541E-2</v>
      </c>
    </row>
    <row r="16" spans="1:24" s="66" customFormat="1">
      <c r="A16" s="58" t="s">
        <v>43</v>
      </c>
      <c r="B16" s="59">
        <v>8398</v>
      </c>
      <c r="C16" s="60">
        <v>309695</v>
      </c>
      <c r="D16" s="61">
        <v>256608</v>
      </c>
      <c r="E16" s="60">
        <v>136000</v>
      </c>
      <c r="F16" s="68">
        <f t="shared" si="0"/>
        <v>16.194331983805668</v>
      </c>
      <c r="G16" s="62">
        <v>0.52999127073201147</v>
      </c>
      <c r="H16" s="60">
        <v>42139</v>
      </c>
      <c r="I16" s="61">
        <v>1000</v>
      </c>
      <c r="J16" s="61">
        <v>43139</v>
      </c>
      <c r="K16" s="62">
        <v>0.16811245167726649</v>
      </c>
      <c r="L16" s="60">
        <v>1129</v>
      </c>
      <c r="M16" s="61">
        <v>0</v>
      </c>
      <c r="N16" s="61">
        <v>11006</v>
      </c>
      <c r="O16" s="61">
        <v>0</v>
      </c>
      <c r="P16" s="61">
        <v>11006</v>
      </c>
      <c r="Q16" s="61">
        <v>0</v>
      </c>
      <c r="R16" s="61">
        <v>12135</v>
      </c>
      <c r="S16" s="64">
        <v>4.7290029928918821E-2</v>
      </c>
      <c r="T16" s="60">
        <v>3075</v>
      </c>
      <c r="U16" s="64">
        <v>1.1983258511036288E-2</v>
      </c>
      <c r="V16" s="61">
        <v>62259</v>
      </c>
      <c r="W16" s="61">
        <v>65334</v>
      </c>
      <c r="X16" s="65">
        <v>0.25460624766180323</v>
      </c>
    </row>
    <row r="17" spans="1:24">
      <c r="A17" s="33" t="s">
        <v>45</v>
      </c>
      <c r="B17" s="34">
        <v>5559</v>
      </c>
      <c r="C17" s="35">
        <v>1063854.95</v>
      </c>
      <c r="D17" s="36">
        <v>619017</v>
      </c>
      <c r="E17" s="35">
        <v>474032</v>
      </c>
      <c r="F17" s="68">
        <f t="shared" si="0"/>
        <v>85.272890807699227</v>
      </c>
      <c r="G17" s="37">
        <f t="shared" ref="G17:G24" si="7">E17/D17</f>
        <v>0.76578187674974996</v>
      </c>
      <c r="H17" s="35">
        <v>128801</v>
      </c>
      <c r="I17" s="36">
        <v>1500</v>
      </c>
      <c r="J17" s="36">
        <v>130301</v>
      </c>
      <c r="K17" s="37">
        <f t="shared" ref="K17:K24" si="8">J17/D17</f>
        <v>0.2104966422569978</v>
      </c>
      <c r="L17" s="35">
        <v>900</v>
      </c>
      <c r="M17" s="36">
        <v>0</v>
      </c>
      <c r="N17" s="36">
        <v>4976</v>
      </c>
      <c r="O17" s="36">
        <v>0</v>
      </c>
      <c r="P17" s="36">
        <f t="shared" si="1"/>
        <v>4976</v>
      </c>
      <c r="Q17" s="36">
        <v>0</v>
      </c>
      <c r="R17" s="36">
        <v>5876</v>
      </c>
      <c r="S17" s="40">
        <f t="shared" ref="S17:S24" si="9">R17/D17</f>
        <v>9.4924695121458708E-3</v>
      </c>
      <c r="T17" s="35">
        <v>0</v>
      </c>
      <c r="U17" s="38">
        <f t="shared" ref="U17:U24" si="10">T17/D17</f>
        <v>0</v>
      </c>
      <c r="V17" s="36">
        <v>8808</v>
      </c>
      <c r="W17" s="36">
        <v>8808</v>
      </c>
      <c r="X17" s="56">
        <f t="shared" ref="X17:X24" si="11">W17/D17</f>
        <v>1.4229011481106335E-2</v>
      </c>
    </row>
    <row r="18" spans="1:24" s="66" customFormat="1">
      <c r="A18" s="58" t="s">
        <v>46</v>
      </c>
      <c r="B18" s="59">
        <v>29568</v>
      </c>
      <c r="C18" s="60">
        <v>634003</v>
      </c>
      <c r="D18" s="61">
        <v>634003</v>
      </c>
      <c r="E18" s="60">
        <v>489124</v>
      </c>
      <c r="F18" s="68">
        <f t="shared" si="0"/>
        <v>16.542343073593074</v>
      </c>
      <c r="G18" s="62">
        <f t="shared" si="7"/>
        <v>0.77148530842913987</v>
      </c>
      <c r="H18" s="60">
        <v>131840</v>
      </c>
      <c r="I18" s="61">
        <v>500</v>
      </c>
      <c r="J18" s="61">
        <v>132340</v>
      </c>
      <c r="K18" s="62">
        <f t="shared" si="8"/>
        <v>0.20873718263162794</v>
      </c>
      <c r="L18" s="60">
        <v>900</v>
      </c>
      <c r="M18" s="61">
        <v>0</v>
      </c>
      <c r="N18" s="61">
        <v>0</v>
      </c>
      <c r="O18" s="61">
        <v>0</v>
      </c>
      <c r="P18" s="61">
        <f t="shared" si="1"/>
        <v>0</v>
      </c>
      <c r="Q18" s="61">
        <v>0</v>
      </c>
      <c r="R18" s="61">
        <v>900</v>
      </c>
      <c r="S18" s="63">
        <f t="shared" si="9"/>
        <v>1.4195516425001143E-3</v>
      </c>
      <c r="T18" s="60">
        <v>0</v>
      </c>
      <c r="U18" s="64">
        <f t="shared" si="10"/>
        <v>0</v>
      </c>
      <c r="V18" s="61">
        <v>11639</v>
      </c>
      <c r="W18" s="61">
        <v>11639</v>
      </c>
      <c r="X18" s="65">
        <f t="shared" si="11"/>
        <v>1.8357957296732036E-2</v>
      </c>
    </row>
    <row r="19" spans="1:24">
      <c r="A19" s="33" t="s">
        <v>47</v>
      </c>
      <c r="B19" s="34">
        <v>22529</v>
      </c>
      <c r="C19" s="35">
        <v>1384082</v>
      </c>
      <c r="D19" s="36">
        <v>1384082</v>
      </c>
      <c r="E19" s="35">
        <v>1142462</v>
      </c>
      <c r="F19" s="68">
        <f t="shared" si="0"/>
        <v>50.710728394513737</v>
      </c>
      <c r="G19" s="37">
        <f t="shared" si="7"/>
        <v>0.82542941819921078</v>
      </c>
      <c r="H19" s="35">
        <v>234360</v>
      </c>
      <c r="I19" s="36">
        <v>2000</v>
      </c>
      <c r="J19" s="36">
        <v>236360</v>
      </c>
      <c r="K19" s="37">
        <f t="shared" si="8"/>
        <v>0.17077022893152285</v>
      </c>
      <c r="L19" s="35">
        <v>0</v>
      </c>
      <c r="M19" s="36">
        <v>0</v>
      </c>
      <c r="N19" s="36">
        <v>0</v>
      </c>
      <c r="O19" s="36">
        <v>0</v>
      </c>
      <c r="P19" s="36">
        <f t="shared" si="1"/>
        <v>0</v>
      </c>
      <c r="Q19" s="36">
        <v>0</v>
      </c>
      <c r="R19" s="36">
        <v>0</v>
      </c>
      <c r="S19" s="38">
        <f t="shared" si="9"/>
        <v>0</v>
      </c>
      <c r="T19" s="35">
        <v>0</v>
      </c>
      <c r="U19" s="38">
        <f t="shared" si="10"/>
        <v>0</v>
      </c>
      <c r="V19" s="36">
        <v>5260</v>
      </c>
      <c r="W19" s="36">
        <v>5260</v>
      </c>
      <c r="X19" s="39">
        <f t="shared" si="11"/>
        <v>3.8003528692664161E-3</v>
      </c>
    </row>
    <row r="20" spans="1:24" s="66" customFormat="1">
      <c r="A20" s="58" t="s">
        <v>48</v>
      </c>
      <c r="B20" s="59">
        <v>3616</v>
      </c>
      <c r="C20" s="60">
        <v>248738</v>
      </c>
      <c r="D20" s="61">
        <v>248738</v>
      </c>
      <c r="E20" s="60">
        <v>178233</v>
      </c>
      <c r="F20" s="68">
        <f t="shared" si="0"/>
        <v>49.290099557522126</v>
      </c>
      <c r="G20" s="62">
        <f t="shared" si="7"/>
        <v>0.71654914005901793</v>
      </c>
      <c r="H20" s="60">
        <v>43716</v>
      </c>
      <c r="I20" s="61">
        <v>0</v>
      </c>
      <c r="J20" s="61">
        <v>43716</v>
      </c>
      <c r="K20" s="62">
        <f t="shared" si="8"/>
        <v>0.17575119201730335</v>
      </c>
      <c r="L20" s="60">
        <v>0</v>
      </c>
      <c r="M20" s="61">
        <v>0</v>
      </c>
      <c r="N20" s="61">
        <v>0</v>
      </c>
      <c r="O20" s="61">
        <v>0</v>
      </c>
      <c r="P20" s="61">
        <f t="shared" si="1"/>
        <v>0</v>
      </c>
      <c r="Q20" s="61">
        <v>0</v>
      </c>
      <c r="R20" s="61">
        <v>0</v>
      </c>
      <c r="S20" s="64">
        <f t="shared" si="9"/>
        <v>0</v>
      </c>
      <c r="T20" s="60">
        <v>20500</v>
      </c>
      <c r="U20" s="64">
        <f t="shared" si="10"/>
        <v>8.2416036150487662E-2</v>
      </c>
      <c r="V20" s="61">
        <v>6289</v>
      </c>
      <c r="W20" s="61">
        <v>26789</v>
      </c>
      <c r="X20" s="65">
        <f t="shared" si="11"/>
        <v>0.10769966792367873</v>
      </c>
    </row>
    <row r="21" spans="1:24" s="66" customFormat="1">
      <c r="A21" s="58" t="s">
        <v>49</v>
      </c>
      <c r="B21" s="59">
        <v>17075</v>
      </c>
      <c r="C21" s="60">
        <v>906330</v>
      </c>
      <c r="D21" s="61">
        <v>906330</v>
      </c>
      <c r="E21" s="60">
        <v>723613</v>
      </c>
      <c r="F21" s="68">
        <f t="shared" si="0"/>
        <v>42.378506588579796</v>
      </c>
      <c r="G21" s="62">
        <f t="shared" si="7"/>
        <v>0.79839903787803557</v>
      </c>
      <c r="H21" s="60">
        <v>168217</v>
      </c>
      <c r="I21" s="61">
        <v>1500</v>
      </c>
      <c r="J21" s="61">
        <v>169717</v>
      </c>
      <c r="K21" s="62">
        <f t="shared" si="8"/>
        <v>0.18725740072600489</v>
      </c>
      <c r="L21" s="60">
        <v>0</v>
      </c>
      <c r="M21" s="61">
        <v>0</v>
      </c>
      <c r="N21" s="61">
        <v>0</v>
      </c>
      <c r="O21" s="61">
        <v>0</v>
      </c>
      <c r="P21" s="61">
        <f t="shared" si="1"/>
        <v>0</v>
      </c>
      <c r="Q21" s="61">
        <v>0</v>
      </c>
      <c r="R21" s="61">
        <v>0</v>
      </c>
      <c r="S21" s="64">
        <f t="shared" si="9"/>
        <v>0</v>
      </c>
      <c r="T21" s="60">
        <v>0</v>
      </c>
      <c r="U21" s="64">
        <f t="shared" si="10"/>
        <v>0</v>
      </c>
      <c r="V21" s="61">
        <v>13000</v>
      </c>
      <c r="W21" s="61">
        <v>13000</v>
      </c>
      <c r="X21" s="65">
        <f t="shared" si="11"/>
        <v>1.4343561395959529E-2</v>
      </c>
    </row>
    <row r="22" spans="1:24">
      <c r="A22" s="33" t="s">
        <v>50</v>
      </c>
      <c r="B22" s="34">
        <v>14532</v>
      </c>
      <c r="C22" s="35">
        <v>1093724</v>
      </c>
      <c r="D22" s="36">
        <v>1093724</v>
      </c>
      <c r="E22" s="35">
        <v>984632</v>
      </c>
      <c r="F22" s="68">
        <f t="shared" si="0"/>
        <v>67.756124415083946</v>
      </c>
      <c r="G22" s="37">
        <f t="shared" si="7"/>
        <v>0.90025637180860985</v>
      </c>
      <c r="H22" s="35">
        <v>100000</v>
      </c>
      <c r="I22" s="36">
        <v>4000</v>
      </c>
      <c r="J22" s="36">
        <v>104000</v>
      </c>
      <c r="K22" s="37">
        <f t="shared" si="8"/>
        <v>9.5087974662711988E-2</v>
      </c>
      <c r="L22" s="35">
        <v>593</v>
      </c>
      <c r="M22" s="36">
        <v>0</v>
      </c>
      <c r="N22" s="36">
        <v>0</v>
      </c>
      <c r="O22" s="36">
        <v>0</v>
      </c>
      <c r="P22" s="36">
        <f t="shared" si="1"/>
        <v>0</v>
      </c>
      <c r="Q22" s="36">
        <v>0</v>
      </c>
      <c r="R22" s="36">
        <v>593</v>
      </c>
      <c r="S22" s="40">
        <f t="shared" si="9"/>
        <v>5.4218431706719425E-4</v>
      </c>
      <c r="T22" s="35">
        <v>0</v>
      </c>
      <c r="U22" s="38">
        <f t="shared" si="10"/>
        <v>0</v>
      </c>
      <c r="V22" s="36">
        <v>4499</v>
      </c>
      <c r="W22" s="36">
        <v>4499</v>
      </c>
      <c r="X22" s="39">
        <f t="shared" si="11"/>
        <v>4.1134692116109733E-3</v>
      </c>
    </row>
    <row r="23" spans="1:24">
      <c r="A23" s="33" t="s">
        <v>51</v>
      </c>
      <c r="B23" s="34">
        <v>1410</v>
      </c>
      <c r="C23" s="35">
        <v>628460</v>
      </c>
      <c r="D23" s="36">
        <v>628460</v>
      </c>
      <c r="E23" s="35">
        <v>478283</v>
      </c>
      <c r="F23" s="68">
        <f t="shared" si="0"/>
        <v>339.20780141843971</v>
      </c>
      <c r="G23" s="37">
        <f t="shared" si="7"/>
        <v>0.76103968430767277</v>
      </c>
      <c r="H23" s="35">
        <v>97282</v>
      </c>
      <c r="I23" s="36">
        <v>0</v>
      </c>
      <c r="J23" s="36">
        <v>97282</v>
      </c>
      <c r="K23" s="37">
        <f t="shared" si="8"/>
        <v>0.15479425898227414</v>
      </c>
      <c r="L23" s="35">
        <v>900</v>
      </c>
      <c r="M23" s="36">
        <v>0</v>
      </c>
      <c r="N23" s="36">
        <v>4995</v>
      </c>
      <c r="O23" s="36">
        <v>0</v>
      </c>
      <c r="P23" s="36">
        <f t="shared" si="1"/>
        <v>4995</v>
      </c>
      <c r="Q23" s="36">
        <v>0</v>
      </c>
      <c r="R23" s="36">
        <v>5895</v>
      </c>
      <c r="S23" s="40">
        <f t="shared" si="9"/>
        <v>9.3800719218406891E-3</v>
      </c>
      <c r="T23" s="35">
        <v>25000</v>
      </c>
      <c r="U23" s="38">
        <f t="shared" si="10"/>
        <v>3.97797791426662E-2</v>
      </c>
      <c r="V23" s="36">
        <v>22000</v>
      </c>
      <c r="W23" s="36">
        <v>47000</v>
      </c>
      <c r="X23" s="56">
        <f t="shared" si="11"/>
        <v>7.4785984788212453E-2</v>
      </c>
    </row>
    <row r="24" spans="1:24" s="66" customFormat="1">
      <c r="A24" s="58" t="s">
        <v>52</v>
      </c>
      <c r="B24" s="59">
        <v>25163</v>
      </c>
      <c r="C24" s="60">
        <v>2573611</v>
      </c>
      <c r="D24" s="61">
        <v>2573611</v>
      </c>
      <c r="E24" s="60">
        <v>1989231</v>
      </c>
      <c r="F24" s="68">
        <f t="shared" si="0"/>
        <v>79.053809164249103</v>
      </c>
      <c r="G24" s="62">
        <f t="shared" si="7"/>
        <v>0.7729338272178663</v>
      </c>
      <c r="H24" s="60">
        <v>486280</v>
      </c>
      <c r="I24" s="61">
        <v>0</v>
      </c>
      <c r="J24" s="61">
        <v>486280</v>
      </c>
      <c r="K24" s="62">
        <f t="shared" si="8"/>
        <v>0.18894852407764809</v>
      </c>
      <c r="L24" s="60">
        <v>600</v>
      </c>
      <c r="M24" s="61">
        <v>0</v>
      </c>
      <c r="N24" s="61">
        <v>0</v>
      </c>
      <c r="O24" s="61">
        <v>0</v>
      </c>
      <c r="P24" s="61">
        <f t="shared" si="1"/>
        <v>0</v>
      </c>
      <c r="Q24" s="61">
        <v>0</v>
      </c>
      <c r="R24" s="61">
        <v>600</v>
      </c>
      <c r="S24" s="157">
        <f t="shared" si="9"/>
        <v>2.33135466082481E-4</v>
      </c>
      <c r="T24" s="60">
        <v>0</v>
      </c>
      <c r="U24" s="64">
        <f t="shared" si="10"/>
        <v>0</v>
      </c>
      <c r="V24" s="61">
        <v>97500</v>
      </c>
      <c r="W24" s="61">
        <v>97500</v>
      </c>
      <c r="X24" s="65">
        <f t="shared" si="11"/>
        <v>3.788451323840316E-2</v>
      </c>
    </row>
    <row r="25" spans="1:24" s="66" customFormat="1">
      <c r="A25" s="58" t="s">
        <v>54</v>
      </c>
      <c r="B25" s="59">
        <v>27732</v>
      </c>
      <c r="C25" s="60">
        <v>1881795</v>
      </c>
      <c r="D25" s="61">
        <v>1875523</v>
      </c>
      <c r="E25" s="60">
        <v>1368060</v>
      </c>
      <c r="F25" s="68">
        <f t="shared" si="0"/>
        <v>49.33145824318477</v>
      </c>
      <c r="G25" s="62">
        <v>0.7294285380664487</v>
      </c>
      <c r="H25" s="60">
        <v>345378</v>
      </c>
      <c r="I25" s="61">
        <v>2500</v>
      </c>
      <c r="J25" s="61">
        <v>347878</v>
      </c>
      <c r="K25" s="62">
        <v>0.1854831958872272</v>
      </c>
      <c r="L25" s="60">
        <v>1500</v>
      </c>
      <c r="M25" s="61">
        <v>0</v>
      </c>
      <c r="N25" s="61">
        <v>0</v>
      </c>
      <c r="O25" s="61">
        <v>0</v>
      </c>
      <c r="P25" s="61">
        <v>0</v>
      </c>
      <c r="Q25" s="61">
        <v>0</v>
      </c>
      <c r="R25" s="61">
        <v>1500</v>
      </c>
      <c r="S25" s="63">
        <v>7.9977691555902007E-4</v>
      </c>
      <c r="T25" s="60">
        <v>9240</v>
      </c>
      <c r="U25" s="63">
        <v>4.9266257998435634E-3</v>
      </c>
      <c r="V25" s="61">
        <v>148845</v>
      </c>
      <c r="W25" s="61">
        <v>158085</v>
      </c>
      <c r="X25" s="65">
        <v>8.4288489130765129E-2</v>
      </c>
    </row>
    <row r="26" spans="1:24">
      <c r="A26" s="33" t="s">
        <v>57</v>
      </c>
      <c r="B26" s="34">
        <v>34114</v>
      </c>
      <c r="C26" s="35">
        <v>1016308</v>
      </c>
      <c r="D26" s="36">
        <v>1016308</v>
      </c>
      <c r="E26" s="35">
        <v>773404</v>
      </c>
      <c r="F26" s="68">
        <f t="shared" si="0"/>
        <v>22.671161400011727</v>
      </c>
      <c r="G26" s="37">
        <f>E26/D26</f>
        <v>0.76099371450387088</v>
      </c>
      <c r="H26" s="35">
        <v>240904</v>
      </c>
      <c r="I26" s="36">
        <v>2000</v>
      </c>
      <c r="J26" s="36">
        <v>242904</v>
      </c>
      <c r="K26" s="37">
        <f>J26/D26</f>
        <v>0.23900628549612912</v>
      </c>
      <c r="L26" s="35">
        <v>0</v>
      </c>
      <c r="M26" s="36">
        <v>0</v>
      </c>
      <c r="N26" s="36">
        <v>0</v>
      </c>
      <c r="O26" s="36">
        <v>0</v>
      </c>
      <c r="P26" s="36">
        <f t="shared" si="1"/>
        <v>0</v>
      </c>
      <c r="Q26" s="36">
        <v>0</v>
      </c>
      <c r="R26" s="36">
        <v>0</v>
      </c>
      <c r="S26" s="38">
        <f>R26/D26</f>
        <v>0</v>
      </c>
      <c r="T26" s="35">
        <v>0</v>
      </c>
      <c r="U26" s="38">
        <f>T26/D26</f>
        <v>0</v>
      </c>
      <c r="V26" s="36">
        <v>0</v>
      </c>
      <c r="W26" s="36">
        <v>0</v>
      </c>
      <c r="X26" s="56">
        <f>W26/D26</f>
        <v>0</v>
      </c>
    </row>
    <row r="27" spans="1:24">
      <c r="A27" s="33" t="s">
        <v>58</v>
      </c>
      <c r="B27" s="34">
        <v>12588</v>
      </c>
      <c r="C27" s="35">
        <v>503172</v>
      </c>
      <c r="D27" s="36">
        <v>503172</v>
      </c>
      <c r="E27" s="35">
        <v>393157</v>
      </c>
      <c r="F27" s="68">
        <f t="shared" si="0"/>
        <v>31.232681919288211</v>
      </c>
      <c r="G27" s="37">
        <f>E27/D27</f>
        <v>0.78135707074320515</v>
      </c>
      <c r="H27" s="35">
        <v>95323</v>
      </c>
      <c r="I27" s="36">
        <v>0</v>
      </c>
      <c r="J27" s="36">
        <v>95323</v>
      </c>
      <c r="K27" s="37">
        <f>J27/D27</f>
        <v>0.1894441662095665</v>
      </c>
      <c r="L27" s="35">
        <v>0</v>
      </c>
      <c r="M27" s="36">
        <v>0</v>
      </c>
      <c r="N27" s="36">
        <v>0</v>
      </c>
      <c r="O27" s="36">
        <v>0</v>
      </c>
      <c r="P27" s="36">
        <f t="shared" si="1"/>
        <v>0</v>
      </c>
      <c r="Q27" s="36">
        <v>0</v>
      </c>
      <c r="R27" s="36">
        <v>0</v>
      </c>
      <c r="S27" s="38">
        <f>R27/D27</f>
        <v>0</v>
      </c>
      <c r="T27" s="35">
        <v>3000</v>
      </c>
      <c r="U27" s="40">
        <f>T27/D27</f>
        <v>5.9621759557368058E-3</v>
      </c>
      <c r="V27" s="36">
        <v>11692</v>
      </c>
      <c r="W27" s="36">
        <v>14692</v>
      </c>
      <c r="X27" s="56">
        <f>W27/D27</f>
        <v>2.9198763047228384E-2</v>
      </c>
    </row>
    <row r="28" spans="1:24" s="66" customFormat="1">
      <c r="A28" s="58" t="s">
        <v>59</v>
      </c>
      <c r="B28" s="59">
        <v>75604</v>
      </c>
      <c r="C28" s="60">
        <v>3133699</v>
      </c>
      <c r="D28" s="61">
        <v>2663699</v>
      </c>
      <c r="E28" s="60">
        <v>2139124</v>
      </c>
      <c r="F28" s="68">
        <f t="shared" si="0"/>
        <v>28.293793979154543</v>
      </c>
      <c r="G28" s="62">
        <f>E28/D28</f>
        <v>0.80306521119691077</v>
      </c>
      <c r="H28" s="60">
        <v>385419</v>
      </c>
      <c r="I28" s="61">
        <v>0</v>
      </c>
      <c r="J28" s="61">
        <v>385419</v>
      </c>
      <c r="K28" s="62">
        <f>J28/D28</f>
        <v>0.14469315038973998</v>
      </c>
      <c r="L28" s="60">
        <v>800</v>
      </c>
      <c r="M28" s="61">
        <v>0</v>
      </c>
      <c r="N28" s="61">
        <v>15000</v>
      </c>
      <c r="O28" s="61">
        <v>0</v>
      </c>
      <c r="P28" s="61">
        <f t="shared" si="1"/>
        <v>15000</v>
      </c>
      <c r="Q28" s="61">
        <v>5000</v>
      </c>
      <c r="R28" s="61">
        <v>20800</v>
      </c>
      <c r="S28" s="63">
        <f>R28/D28</f>
        <v>7.8086900959905758E-3</v>
      </c>
      <c r="T28" s="60">
        <v>4780</v>
      </c>
      <c r="U28" s="63">
        <f>T28/D28</f>
        <v>1.7944970509055265E-3</v>
      </c>
      <c r="V28" s="61">
        <v>113576</v>
      </c>
      <c r="W28" s="61">
        <v>118356</v>
      </c>
      <c r="X28" s="65">
        <f>W28/D28</f>
        <v>4.4432948317358681E-2</v>
      </c>
    </row>
    <row r="29" spans="1:24" s="66" customFormat="1">
      <c r="A29" s="58" t="s">
        <v>60</v>
      </c>
      <c r="B29" s="59">
        <v>17871</v>
      </c>
      <c r="C29" s="60">
        <v>737686</v>
      </c>
      <c r="D29" s="61">
        <v>737686</v>
      </c>
      <c r="E29" s="60">
        <v>547024</v>
      </c>
      <c r="F29" s="68">
        <f t="shared" si="0"/>
        <v>30.609590957417044</v>
      </c>
      <c r="G29" s="62">
        <f>E29/D29</f>
        <v>0.74154043861480357</v>
      </c>
      <c r="H29" s="60">
        <v>132188</v>
      </c>
      <c r="I29" s="61">
        <v>0</v>
      </c>
      <c r="J29" s="61">
        <v>132188</v>
      </c>
      <c r="K29" s="62">
        <f>J29/D29</f>
        <v>0.1791927730768918</v>
      </c>
      <c r="L29" s="60">
        <v>790</v>
      </c>
      <c r="M29" s="61">
        <v>0</v>
      </c>
      <c r="N29" s="61">
        <v>7849</v>
      </c>
      <c r="O29" s="61">
        <v>0</v>
      </c>
      <c r="P29" s="61">
        <f t="shared" si="1"/>
        <v>7849</v>
      </c>
      <c r="Q29" s="61">
        <v>0</v>
      </c>
      <c r="R29" s="61">
        <v>8639</v>
      </c>
      <c r="S29" s="64">
        <f>R29/D29</f>
        <v>1.1710944765116865E-2</v>
      </c>
      <c r="T29" s="60">
        <v>0</v>
      </c>
      <c r="U29" s="64">
        <f>T29/D29</f>
        <v>0</v>
      </c>
      <c r="V29" s="61">
        <v>49835</v>
      </c>
      <c r="W29" s="61">
        <v>49835</v>
      </c>
      <c r="X29" s="65">
        <f>W29/D29</f>
        <v>6.7555843543187749E-2</v>
      </c>
    </row>
    <row r="30" spans="1:24" s="66" customFormat="1">
      <c r="A30" s="58" t="s">
        <v>62</v>
      </c>
      <c r="B30" s="59">
        <v>190934</v>
      </c>
      <c r="C30" s="60">
        <v>14652114</v>
      </c>
      <c r="D30" s="61">
        <v>13863727</v>
      </c>
      <c r="E30" s="60">
        <v>4294090</v>
      </c>
      <c r="F30" s="68">
        <f t="shared" si="0"/>
        <v>22.489917982129949</v>
      </c>
      <c r="G30" s="62">
        <v>0.30973561438421282</v>
      </c>
      <c r="H30" s="60">
        <v>1860440</v>
      </c>
      <c r="I30" s="61">
        <v>647018</v>
      </c>
      <c r="J30" s="61">
        <v>2507458</v>
      </c>
      <c r="K30" s="62">
        <v>0.18086464051116991</v>
      </c>
      <c r="L30" s="60">
        <v>3300</v>
      </c>
      <c r="M30" s="61">
        <v>0</v>
      </c>
      <c r="N30" s="61">
        <v>196348</v>
      </c>
      <c r="O30" s="61">
        <v>380458</v>
      </c>
      <c r="P30" s="61">
        <v>576806</v>
      </c>
      <c r="Q30" s="61">
        <v>679033</v>
      </c>
      <c r="R30" s="61">
        <v>1259139</v>
      </c>
      <c r="S30" s="64">
        <v>9.0822547212592974E-2</v>
      </c>
      <c r="T30" s="60">
        <v>2008335</v>
      </c>
      <c r="U30" s="64">
        <v>0.14486256112804299</v>
      </c>
      <c r="V30" s="61">
        <v>3794705</v>
      </c>
      <c r="W30" s="61">
        <v>5803040</v>
      </c>
      <c r="X30" s="65">
        <v>0.4185771978920243</v>
      </c>
    </row>
    <row r="31" spans="1:24" s="66" customFormat="1">
      <c r="A31" s="58" t="s">
        <v>64</v>
      </c>
      <c r="B31" s="59">
        <v>8020</v>
      </c>
      <c r="C31" s="60">
        <v>184724</v>
      </c>
      <c r="D31" s="61">
        <v>184724</v>
      </c>
      <c r="E31" s="60">
        <v>102000</v>
      </c>
      <c r="F31" s="68">
        <f t="shared" si="0"/>
        <v>12.718204488778055</v>
      </c>
      <c r="G31" s="62">
        <f>E31/D31</f>
        <v>0.55217513696108789</v>
      </c>
      <c r="H31" s="60">
        <v>31429</v>
      </c>
      <c r="I31" s="61">
        <v>2000</v>
      </c>
      <c r="J31" s="61">
        <v>33429</v>
      </c>
      <c r="K31" s="62">
        <f>J31/D31</f>
        <v>0.18096728091639419</v>
      </c>
      <c r="L31" s="60">
        <v>595</v>
      </c>
      <c r="M31" s="61">
        <v>0</v>
      </c>
      <c r="N31" s="61">
        <v>0</v>
      </c>
      <c r="O31" s="61">
        <v>0</v>
      </c>
      <c r="P31" s="61">
        <f t="shared" si="1"/>
        <v>0</v>
      </c>
      <c r="Q31" s="61">
        <v>0</v>
      </c>
      <c r="R31" s="61">
        <v>595</v>
      </c>
      <c r="S31" s="63">
        <f>R31/D31</f>
        <v>3.2210216322730127E-3</v>
      </c>
      <c r="T31" s="60">
        <v>0</v>
      </c>
      <c r="U31" s="64">
        <f>T31/D31</f>
        <v>0</v>
      </c>
      <c r="V31" s="61">
        <v>48700</v>
      </c>
      <c r="W31" s="61">
        <v>48700</v>
      </c>
      <c r="X31" s="65">
        <f>W31/D31</f>
        <v>0.26363656049024492</v>
      </c>
    </row>
    <row r="32" spans="1:24">
      <c r="A32" s="33" t="s">
        <v>66</v>
      </c>
      <c r="B32" s="34">
        <v>10384</v>
      </c>
      <c r="C32" s="35">
        <v>854588</v>
      </c>
      <c r="D32" s="36">
        <v>745880</v>
      </c>
      <c r="E32" s="35">
        <v>571113</v>
      </c>
      <c r="F32" s="68">
        <f t="shared" si="0"/>
        <v>54.999325885978429</v>
      </c>
      <c r="G32" s="37">
        <v>0.76569019145170802</v>
      </c>
      <c r="H32" s="35">
        <v>129909</v>
      </c>
      <c r="I32" s="36">
        <v>0</v>
      </c>
      <c r="J32" s="36">
        <v>129909</v>
      </c>
      <c r="K32" s="37">
        <v>0.1741687670939025</v>
      </c>
      <c r="L32" s="35">
        <v>1800</v>
      </c>
      <c r="M32" s="36">
        <v>0</v>
      </c>
      <c r="N32" s="36">
        <v>15995</v>
      </c>
      <c r="O32" s="36">
        <v>0</v>
      </c>
      <c r="P32" s="36">
        <v>15995</v>
      </c>
      <c r="Q32" s="36">
        <v>0</v>
      </c>
      <c r="R32" s="36">
        <v>17795</v>
      </c>
      <c r="S32" s="38">
        <v>2.3857725103233765E-2</v>
      </c>
      <c r="T32" s="35">
        <v>1800</v>
      </c>
      <c r="U32" s="40">
        <v>2.4132568241540192E-3</v>
      </c>
      <c r="V32" s="36">
        <v>41502</v>
      </c>
      <c r="W32" s="36">
        <v>43302</v>
      </c>
      <c r="X32" s="56">
        <v>5.8054914999731859E-2</v>
      </c>
    </row>
    <row r="33" spans="1:24" s="66" customFormat="1">
      <c r="A33" s="58" t="s">
        <v>69</v>
      </c>
      <c r="B33" s="59">
        <v>22118</v>
      </c>
      <c r="C33" s="60">
        <v>1980251</v>
      </c>
      <c r="D33" s="61">
        <v>1952050</v>
      </c>
      <c r="E33" s="60">
        <v>1501002</v>
      </c>
      <c r="F33" s="68">
        <f t="shared" si="0"/>
        <v>67.863369201555301</v>
      </c>
      <c r="G33" s="62">
        <v>0.76893624651007919</v>
      </c>
      <c r="H33" s="60">
        <v>363908</v>
      </c>
      <c r="I33" s="61">
        <v>0</v>
      </c>
      <c r="J33" s="61">
        <v>363908</v>
      </c>
      <c r="K33" s="62">
        <v>0.18642350349632439</v>
      </c>
      <c r="L33" s="60">
        <v>1373</v>
      </c>
      <c r="M33" s="61">
        <v>0</v>
      </c>
      <c r="N33" s="61">
        <v>7500</v>
      </c>
      <c r="O33" s="61">
        <v>0</v>
      </c>
      <c r="P33" s="61">
        <v>7500</v>
      </c>
      <c r="Q33" s="61">
        <v>4278</v>
      </c>
      <c r="R33" s="61">
        <v>13151</v>
      </c>
      <c r="S33" s="63">
        <v>6.7370200558387336E-3</v>
      </c>
      <c r="T33" s="60">
        <v>0</v>
      </c>
      <c r="U33" s="64">
        <v>0</v>
      </c>
      <c r="V33" s="61">
        <v>73989</v>
      </c>
      <c r="W33" s="61">
        <v>73989</v>
      </c>
      <c r="X33" s="65">
        <v>3.7903229937757743E-2</v>
      </c>
    </row>
    <row r="34" spans="1:24" s="66" customFormat="1">
      <c r="A34" s="58" t="s">
        <v>71</v>
      </c>
      <c r="B34" s="59">
        <v>31931</v>
      </c>
      <c r="C34" s="60">
        <v>1476173</v>
      </c>
      <c r="D34" s="61">
        <v>1445281</v>
      </c>
      <c r="E34" s="60">
        <v>1067993</v>
      </c>
      <c r="F34" s="68">
        <f t="shared" si="0"/>
        <v>33.446901130562779</v>
      </c>
      <c r="G34" s="62">
        <f>E34/D34</f>
        <v>0.73895180245225667</v>
      </c>
      <c r="H34" s="60">
        <v>262022</v>
      </c>
      <c r="I34" s="61">
        <v>0</v>
      </c>
      <c r="J34" s="61">
        <v>262022</v>
      </c>
      <c r="K34" s="62">
        <f>J34/D34</f>
        <v>0.18129484854502342</v>
      </c>
      <c r="L34" s="60">
        <v>0</v>
      </c>
      <c r="M34" s="61">
        <v>0</v>
      </c>
      <c r="N34" s="61">
        <v>0</v>
      </c>
      <c r="O34" s="61">
        <v>0</v>
      </c>
      <c r="P34" s="61">
        <f t="shared" si="1"/>
        <v>0</v>
      </c>
      <c r="Q34" s="61">
        <v>0</v>
      </c>
      <c r="R34" s="61">
        <v>0</v>
      </c>
      <c r="S34" s="64">
        <f>R34/D34</f>
        <v>0</v>
      </c>
      <c r="T34" s="60">
        <v>3040</v>
      </c>
      <c r="U34" s="63">
        <f>T34/D34</f>
        <v>2.1033971940404668E-3</v>
      </c>
      <c r="V34" s="61">
        <v>112226</v>
      </c>
      <c r="W34" s="61">
        <v>115266</v>
      </c>
      <c r="X34" s="65">
        <f>W34/D34</f>
        <v>7.9753349002719881E-2</v>
      </c>
    </row>
    <row r="35" spans="1:24">
      <c r="A35" s="33" t="s">
        <v>72</v>
      </c>
      <c r="B35" s="34">
        <v>16359</v>
      </c>
      <c r="C35" s="35">
        <v>807522</v>
      </c>
      <c r="D35" s="36">
        <v>775522</v>
      </c>
      <c r="E35" s="35">
        <v>603000</v>
      </c>
      <c r="F35" s="68">
        <f t="shared" si="0"/>
        <v>36.86044379240785</v>
      </c>
      <c r="G35" s="37">
        <f>E35/D35</f>
        <v>0.77754080477407472</v>
      </c>
      <c r="H35" s="35">
        <v>146250</v>
      </c>
      <c r="I35" s="36">
        <v>1500</v>
      </c>
      <c r="J35" s="36">
        <v>147750</v>
      </c>
      <c r="K35" s="37">
        <f>J35/D35</f>
        <v>0.19051683898071234</v>
      </c>
      <c r="L35" s="35">
        <v>1200</v>
      </c>
      <c r="M35" s="36">
        <v>0</v>
      </c>
      <c r="N35" s="36">
        <v>0</v>
      </c>
      <c r="O35" s="36">
        <v>0</v>
      </c>
      <c r="P35" s="36">
        <f t="shared" si="1"/>
        <v>0</v>
      </c>
      <c r="Q35" s="36">
        <v>0</v>
      </c>
      <c r="R35" s="36">
        <v>1200</v>
      </c>
      <c r="S35" s="40">
        <f>R35/D35</f>
        <v>1.5473448851225369E-3</v>
      </c>
      <c r="T35" s="35">
        <v>0</v>
      </c>
      <c r="U35" s="38">
        <f>T35/D35</f>
        <v>0</v>
      </c>
      <c r="V35" s="36">
        <v>23572</v>
      </c>
      <c r="W35" s="36">
        <v>23572</v>
      </c>
      <c r="X35" s="56">
        <f>W35/D35</f>
        <v>3.0395011360090363E-2</v>
      </c>
    </row>
    <row r="36" spans="1:24" s="66" customFormat="1">
      <c r="A36" s="58" t="s">
        <v>73</v>
      </c>
      <c r="B36" s="59">
        <v>11147</v>
      </c>
      <c r="C36" s="60">
        <v>467631</v>
      </c>
      <c r="D36" s="61">
        <v>420131</v>
      </c>
      <c r="E36" s="60">
        <v>299019</v>
      </c>
      <c r="F36" s="68">
        <f t="shared" si="0"/>
        <v>26.825065039921054</v>
      </c>
      <c r="G36" s="62">
        <f>E36/D36</f>
        <v>0.71172800864492269</v>
      </c>
      <c r="H36" s="60">
        <v>73388</v>
      </c>
      <c r="I36" s="61">
        <v>1500</v>
      </c>
      <c r="J36" s="61">
        <v>74888</v>
      </c>
      <c r="K36" s="62">
        <f>J36/D36</f>
        <v>0.17824916514134878</v>
      </c>
      <c r="L36" s="60">
        <v>900</v>
      </c>
      <c r="M36" s="61">
        <v>0</v>
      </c>
      <c r="N36" s="61">
        <v>3895</v>
      </c>
      <c r="O36" s="61">
        <v>0</v>
      </c>
      <c r="P36" s="61">
        <f t="shared" si="1"/>
        <v>3895</v>
      </c>
      <c r="Q36" s="61">
        <v>0</v>
      </c>
      <c r="R36" s="61">
        <v>4795</v>
      </c>
      <c r="S36" s="64">
        <f>R36/D36</f>
        <v>1.1413106864287568E-2</v>
      </c>
      <c r="T36" s="60">
        <v>5750</v>
      </c>
      <c r="U36" s="64">
        <f>T36/D36</f>
        <v>1.3686207397216583E-2</v>
      </c>
      <c r="V36" s="61">
        <v>35679</v>
      </c>
      <c r="W36" s="61">
        <v>41429</v>
      </c>
      <c r="X36" s="65">
        <f>W36/D36</f>
        <v>9.8609719349441002E-2</v>
      </c>
    </row>
    <row r="37" spans="1:24">
      <c r="A37" s="33" t="s">
        <v>75</v>
      </c>
      <c r="B37" s="34">
        <v>82823</v>
      </c>
      <c r="C37" s="35">
        <v>5401345</v>
      </c>
      <c r="D37" s="36">
        <v>4591475</v>
      </c>
      <c r="E37" s="35">
        <v>3664104</v>
      </c>
      <c r="F37" s="68">
        <f t="shared" si="0"/>
        <v>44.24017483066298</v>
      </c>
      <c r="G37" s="37">
        <v>0.79802329316831733</v>
      </c>
      <c r="H37" s="35">
        <v>735072</v>
      </c>
      <c r="I37" s="36">
        <v>0</v>
      </c>
      <c r="J37" s="36">
        <v>735072</v>
      </c>
      <c r="K37" s="37">
        <v>0.16009495859173795</v>
      </c>
      <c r="L37" s="35">
        <v>0</v>
      </c>
      <c r="M37" s="36">
        <v>0</v>
      </c>
      <c r="N37" s="36">
        <v>10895</v>
      </c>
      <c r="O37" s="36">
        <v>0</v>
      </c>
      <c r="P37" s="36">
        <v>10895</v>
      </c>
      <c r="Q37" s="36">
        <v>0</v>
      </c>
      <c r="R37" s="36">
        <v>10895</v>
      </c>
      <c r="S37" s="40">
        <v>2.3728758187728342E-3</v>
      </c>
      <c r="T37" s="35">
        <v>0</v>
      </c>
      <c r="U37" s="38">
        <v>0</v>
      </c>
      <c r="V37" s="36">
        <v>181404</v>
      </c>
      <c r="W37" s="36">
        <v>181404</v>
      </c>
      <c r="X37" s="56">
        <v>3.9508872421171848E-2</v>
      </c>
    </row>
    <row r="38" spans="1:24">
      <c r="A38" s="33" t="s">
        <v>77</v>
      </c>
      <c r="B38" s="34">
        <v>6528</v>
      </c>
      <c r="C38" s="35">
        <v>354527</v>
      </c>
      <c r="D38" s="36">
        <v>354527</v>
      </c>
      <c r="E38" s="35">
        <v>285633</v>
      </c>
      <c r="F38" s="68">
        <f t="shared" si="0"/>
        <v>43.755055147058826</v>
      </c>
      <c r="G38" s="37">
        <f>E38/D38</f>
        <v>0.80567347479881646</v>
      </c>
      <c r="H38" s="35">
        <v>56285</v>
      </c>
      <c r="I38" s="36">
        <v>500</v>
      </c>
      <c r="J38" s="36">
        <v>56785</v>
      </c>
      <c r="K38" s="37">
        <f>J38/D38</f>
        <v>0.16017115762692263</v>
      </c>
      <c r="L38" s="35">
        <v>0</v>
      </c>
      <c r="M38" s="36">
        <v>900</v>
      </c>
      <c r="N38" s="36">
        <v>4995</v>
      </c>
      <c r="O38" s="36">
        <v>0</v>
      </c>
      <c r="P38" s="36">
        <f t="shared" si="1"/>
        <v>4995</v>
      </c>
      <c r="Q38" s="36">
        <v>0</v>
      </c>
      <c r="R38" s="36">
        <v>5895</v>
      </c>
      <c r="S38" s="38">
        <f>R38/D38</f>
        <v>1.6627788574636065E-2</v>
      </c>
      <c r="T38" s="35">
        <v>0</v>
      </c>
      <c r="U38" s="38">
        <f>T38/D38</f>
        <v>0</v>
      </c>
      <c r="V38" s="36">
        <v>6214</v>
      </c>
      <c r="W38" s="36">
        <v>6214</v>
      </c>
      <c r="X38" s="56">
        <f>W38/D38</f>
        <v>1.7527578999624854E-2</v>
      </c>
    </row>
    <row r="39" spans="1:24">
      <c r="A39" s="33" t="s">
        <v>78</v>
      </c>
      <c r="B39" s="34">
        <v>31012</v>
      </c>
      <c r="C39" s="35">
        <v>1213258</v>
      </c>
      <c r="D39" s="36">
        <v>1159936</v>
      </c>
      <c r="E39" s="35">
        <v>818924</v>
      </c>
      <c r="F39" s="68">
        <f t="shared" si="0"/>
        <v>26.406681284664</v>
      </c>
      <c r="G39" s="37">
        <f>E39/D39</f>
        <v>0.70600791767821669</v>
      </c>
      <c r="H39" s="35">
        <v>203446</v>
      </c>
      <c r="I39" s="36">
        <v>1000</v>
      </c>
      <c r="J39" s="36">
        <v>204446</v>
      </c>
      <c r="K39" s="37">
        <f>J39/D39</f>
        <v>0.17625627620834253</v>
      </c>
      <c r="L39" s="35">
        <v>0</v>
      </c>
      <c r="M39" s="36">
        <v>0</v>
      </c>
      <c r="N39" s="36">
        <v>58860</v>
      </c>
      <c r="O39" s="36">
        <v>0</v>
      </c>
      <c r="P39" s="36">
        <f t="shared" si="1"/>
        <v>58860</v>
      </c>
      <c r="Q39" s="36">
        <v>0</v>
      </c>
      <c r="R39" s="36">
        <v>58860</v>
      </c>
      <c r="S39" s="38">
        <f>R39/D39</f>
        <v>5.0744178989185609E-2</v>
      </c>
      <c r="T39" s="35">
        <v>4983</v>
      </c>
      <c r="U39" s="40">
        <f>T39/D39</f>
        <v>4.2959266718163762E-3</v>
      </c>
      <c r="V39" s="36">
        <v>72723</v>
      </c>
      <c r="W39" s="36">
        <v>77706</v>
      </c>
      <c r="X39" s="56">
        <f>W39/D39</f>
        <v>6.6991627124255132E-2</v>
      </c>
    </row>
    <row r="40" spans="1:24">
      <c r="A40" s="33" t="s">
        <v>79</v>
      </c>
      <c r="B40" s="34">
        <v>23359</v>
      </c>
      <c r="C40" s="35">
        <v>2780684</v>
      </c>
      <c r="D40" s="36">
        <v>2780684</v>
      </c>
      <c r="E40" s="35">
        <v>533000</v>
      </c>
      <c r="F40" s="68">
        <f t="shared" si="0"/>
        <v>22.817757609486709</v>
      </c>
      <c r="G40" s="37">
        <f>E40/D40</f>
        <v>0.19167945728461055</v>
      </c>
      <c r="H40" s="35">
        <v>411306</v>
      </c>
      <c r="I40" s="36">
        <v>1000</v>
      </c>
      <c r="J40" s="36">
        <v>412306</v>
      </c>
      <c r="K40" s="37">
        <f>J40/D40</f>
        <v>0.14827502873393741</v>
      </c>
      <c r="L40" s="35">
        <v>1396</v>
      </c>
      <c r="M40" s="36">
        <v>0</v>
      </c>
      <c r="N40" s="36">
        <v>0</v>
      </c>
      <c r="O40" s="36">
        <v>3250</v>
      </c>
      <c r="P40" s="36">
        <f t="shared" si="1"/>
        <v>3250</v>
      </c>
      <c r="Q40" s="36">
        <v>0</v>
      </c>
      <c r="R40" s="36">
        <v>4646</v>
      </c>
      <c r="S40" s="40">
        <f>R40/D40</f>
        <v>1.6708119297266428E-3</v>
      </c>
      <c r="T40" s="35">
        <v>3000</v>
      </c>
      <c r="U40" s="40">
        <f>T40/D40</f>
        <v>1.0788712417520293E-3</v>
      </c>
      <c r="V40" s="36">
        <v>1827732</v>
      </c>
      <c r="W40" s="36">
        <v>1830732</v>
      </c>
      <c r="X40" s="56">
        <f>W40/D40</f>
        <v>0.65837470205172544</v>
      </c>
    </row>
    <row r="41" spans="1:24">
      <c r="A41" s="33" t="s">
        <v>80</v>
      </c>
      <c r="B41" s="34">
        <v>43240</v>
      </c>
      <c r="C41" s="35">
        <v>1243244</v>
      </c>
      <c r="D41" s="36">
        <v>1243244</v>
      </c>
      <c r="E41" s="35">
        <v>971518</v>
      </c>
      <c r="F41" s="68">
        <f t="shared" si="0"/>
        <v>22.468038852913967</v>
      </c>
      <c r="G41" s="37">
        <f>E41/D41</f>
        <v>0.78143791564648613</v>
      </c>
      <c r="H41" s="35">
        <v>226504</v>
      </c>
      <c r="I41" s="36">
        <v>0</v>
      </c>
      <c r="J41" s="36">
        <v>226504</v>
      </c>
      <c r="K41" s="37">
        <f>J41/D41</f>
        <v>0.18218788910302403</v>
      </c>
      <c r="L41" s="35">
        <v>900</v>
      </c>
      <c r="M41" s="36">
        <v>0</v>
      </c>
      <c r="N41" s="36">
        <v>16895</v>
      </c>
      <c r="O41" s="36">
        <v>12493</v>
      </c>
      <c r="P41" s="36">
        <f t="shared" si="1"/>
        <v>29388</v>
      </c>
      <c r="Q41" s="36">
        <v>0</v>
      </c>
      <c r="R41" s="36">
        <v>30288</v>
      </c>
      <c r="S41" s="38">
        <f>R41/D41</f>
        <v>2.4362072127434357E-2</v>
      </c>
      <c r="T41" s="35">
        <v>0</v>
      </c>
      <c r="U41" s="38">
        <f>T41/D41</f>
        <v>0</v>
      </c>
      <c r="V41" s="36">
        <v>14934</v>
      </c>
      <c r="W41" s="36">
        <v>14934</v>
      </c>
      <c r="X41" s="56">
        <f>W41/D41</f>
        <v>1.2012123123055491E-2</v>
      </c>
    </row>
    <row r="42" spans="1:24">
      <c r="A42" s="42"/>
      <c r="B42" s="42"/>
      <c r="C42" s="42"/>
      <c r="D42" s="42"/>
      <c r="E42" s="42"/>
      <c r="F42" s="42"/>
      <c r="G42" s="42"/>
      <c r="H42" s="42"/>
      <c r="I42" s="42"/>
      <c r="J42" s="42"/>
      <c r="K42" s="43"/>
      <c r="L42" s="42"/>
      <c r="M42" s="42"/>
      <c r="N42" s="42"/>
      <c r="O42" s="42"/>
      <c r="P42" s="42"/>
      <c r="Q42" s="42"/>
      <c r="R42" s="42"/>
      <c r="S42" s="43"/>
      <c r="T42" s="42"/>
      <c r="U42" s="43"/>
      <c r="V42" s="42"/>
      <c r="W42" s="42"/>
      <c r="X42" s="44"/>
    </row>
    <row r="43" spans="1:24">
      <c r="A43" s="3" t="s">
        <v>81</v>
      </c>
      <c r="B43" s="4">
        <f>SUM(B3:B41)</f>
        <v>1097379</v>
      </c>
      <c r="C43" s="5">
        <f>SUM(C3:C41)</f>
        <v>65433884.950000003</v>
      </c>
      <c r="D43" s="5">
        <f>SUM(D3:D41)</f>
        <v>61430129</v>
      </c>
      <c r="E43" s="5">
        <f>SUM(E3:E41)</f>
        <v>39644925</v>
      </c>
      <c r="F43" s="79">
        <f>E43/B43</f>
        <v>36.126921510253069</v>
      </c>
      <c r="G43" s="6">
        <f>E43/D43</f>
        <v>0.64536613621631822</v>
      </c>
      <c r="H43" s="5">
        <f>SUM(H3:H41)</f>
        <v>10167586</v>
      </c>
      <c r="I43" s="5">
        <f>SUM(I3:I41)</f>
        <v>685268</v>
      </c>
      <c r="J43" s="57">
        <f>SUM(J3:J41)</f>
        <v>10852854</v>
      </c>
      <c r="K43" s="6">
        <f>J43/D43</f>
        <v>0.17666988783305337</v>
      </c>
      <c r="L43" s="5">
        <f t="shared" ref="L43:R43" si="12">SUM(L3:L41)</f>
        <v>31033</v>
      </c>
      <c r="M43" s="5">
        <f t="shared" si="12"/>
        <v>7078</v>
      </c>
      <c r="N43" s="5">
        <f t="shared" si="12"/>
        <v>430094</v>
      </c>
      <c r="O43" s="5">
        <f t="shared" si="12"/>
        <v>396201</v>
      </c>
      <c r="P43" s="5">
        <f t="shared" si="12"/>
        <v>826295</v>
      </c>
      <c r="Q43" s="5">
        <f t="shared" si="12"/>
        <v>688311</v>
      </c>
      <c r="R43" s="5">
        <f t="shared" si="12"/>
        <v>1552717</v>
      </c>
      <c r="S43" s="6">
        <f>R43/D43</f>
        <v>2.5276147474800191E-2</v>
      </c>
      <c r="T43" s="5">
        <f>SUM(T3:T41)</f>
        <v>2127998</v>
      </c>
      <c r="U43" s="6">
        <f>T43/D43</f>
        <v>3.4640949557504595E-2</v>
      </c>
      <c r="V43" s="5">
        <f>SUM(V3:V41)</f>
        <v>7267874</v>
      </c>
      <c r="W43" s="5">
        <f>SUM(W3:W41)</f>
        <v>9395872</v>
      </c>
      <c r="X43" s="6">
        <f>W43/D43</f>
        <v>0.15295217758699481</v>
      </c>
    </row>
    <row r="44" spans="1:24">
      <c r="A44" s="3" t="s">
        <v>82</v>
      </c>
      <c r="B44" s="4">
        <f t="shared" ref="B44:X44" si="13">AVERAGE(B3:B41)</f>
        <v>28137.923076923078</v>
      </c>
      <c r="C44" s="5">
        <f t="shared" si="13"/>
        <v>1677791.9217948718</v>
      </c>
      <c r="D44" s="5">
        <f t="shared" si="13"/>
        <v>1575131.5128205128</v>
      </c>
      <c r="E44" s="5">
        <f t="shared" si="13"/>
        <v>1016536.5384615385</v>
      </c>
      <c r="F44" s="79">
        <f t="shared" si="13"/>
        <v>47.823556770579088</v>
      </c>
      <c r="G44" s="6">
        <f t="shared" si="13"/>
        <v>0.72437253795800893</v>
      </c>
      <c r="H44" s="5">
        <f t="shared" si="13"/>
        <v>260707.33333333334</v>
      </c>
      <c r="I44" s="5">
        <f t="shared" si="13"/>
        <v>17570.974358974359</v>
      </c>
      <c r="J44" s="57">
        <f t="shared" si="13"/>
        <v>278278.30769230769</v>
      </c>
      <c r="K44" s="6">
        <f t="shared" si="13"/>
        <v>0.17609889484375979</v>
      </c>
      <c r="L44" s="5">
        <f t="shared" si="13"/>
        <v>795.71794871794873</v>
      </c>
      <c r="M44" s="5">
        <f t="shared" si="13"/>
        <v>181.48717948717947</v>
      </c>
      <c r="N44" s="5">
        <f t="shared" si="13"/>
        <v>11028.051282051281</v>
      </c>
      <c r="O44" s="5">
        <f t="shared" si="13"/>
        <v>10159</v>
      </c>
      <c r="P44" s="5">
        <f t="shared" si="13"/>
        <v>21187.051282051281</v>
      </c>
      <c r="Q44" s="5">
        <f t="shared" si="13"/>
        <v>17649</v>
      </c>
      <c r="R44" s="5">
        <f t="shared" si="13"/>
        <v>39813.256410256414</v>
      </c>
      <c r="S44" s="6">
        <f t="shared" si="13"/>
        <v>1.2452603430450692E-2</v>
      </c>
      <c r="T44" s="5">
        <f t="shared" si="13"/>
        <v>54564.051282051281</v>
      </c>
      <c r="U44" s="6">
        <f t="shared" si="13"/>
        <v>9.9653099578259578E-3</v>
      </c>
      <c r="V44" s="5">
        <f t="shared" si="13"/>
        <v>186355.74358974359</v>
      </c>
      <c r="W44" s="5">
        <f t="shared" si="13"/>
        <v>240919.79487179487</v>
      </c>
      <c r="X44" s="6">
        <f t="shared" si="13"/>
        <v>8.7634209886974818E-2</v>
      </c>
    </row>
    <row r="45" spans="1:24">
      <c r="A45" s="3" t="s">
        <v>83</v>
      </c>
      <c r="B45" s="4">
        <f>MEDIAN(B3:B41)</f>
        <v>17871</v>
      </c>
      <c r="C45" s="5">
        <f t="shared" ref="C45:X45" si="14">MEDIAN(C3:C41)</f>
        <v>1063854.95</v>
      </c>
      <c r="D45" s="5">
        <f t="shared" si="14"/>
        <v>1016308</v>
      </c>
      <c r="E45" s="5">
        <f t="shared" si="14"/>
        <v>723613</v>
      </c>
      <c r="F45" s="79">
        <f>MEDIAN(F3:F41)</f>
        <v>38.477511747594541</v>
      </c>
      <c r="G45" s="6">
        <f t="shared" si="14"/>
        <v>0.76578187674974996</v>
      </c>
      <c r="H45" s="5">
        <f t="shared" si="14"/>
        <v>168217</v>
      </c>
      <c r="I45" s="5">
        <f t="shared" si="14"/>
        <v>1000</v>
      </c>
      <c r="J45" s="57">
        <f t="shared" si="14"/>
        <v>169717</v>
      </c>
      <c r="K45" s="6">
        <f>MEDIAN(K3:K41)</f>
        <v>0.17824916514134878</v>
      </c>
      <c r="L45" s="5">
        <f>MEDIAN(L3:L41)</f>
        <v>900</v>
      </c>
      <c r="M45" s="5">
        <f t="shared" si="14"/>
        <v>0</v>
      </c>
      <c r="N45" s="5">
        <f t="shared" si="14"/>
        <v>3895</v>
      </c>
      <c r="O45" s="5">
        <f t="shared" si="14"/>
        <v>0</v>
      </c>
      <c r="P45" s="5">
        <f t="shared" si="14"/>
        <v>3895</v>
      </c>
      <c r="Q45" s="5">
        <f t="shared" si="14"/>
        <v>0</v>
      </c>
      <c r="R45" s="5">
        <f t="shared" si="14"/>
        <v>4795</v>
      </c>
      <c r="S45" s="6">
        <f t="shared" si="14"/>
        <v>3.2210216322730127E-3</v>
      </c>
      <c r="T45" s="5">
        <f t="shared" si="14"/>
        <v>0</v>
      </c>
      <c r="U45" s="25">
        <f t="shared" si="14"/>
        <v>0</v>
      </c>
      <c r="V45" s="5">
        <f t="shared" si="14"/>
        <v>35679</v>
      </c>
      <c r="W45" s="5">
        <f t="shared" si="14"/>
        <v>41429</v>
      </c>
      <c r="X45" s="6">
        <f t="shared" si="14"/>
        <v>3.9508872421171848E-2</v>
      </c>
    </row>
    <row r="47" spans="1:24">
      <c r="E47" s="78"/>
      <c r="F47" s="78"/>
    </row>
  </sheetData>
  <sheetProtection sort="0" autoFilter="0"/>
  <autoFilter ref="A2:X2" xr:uid="{2068A19E-87E7-4B72-B926-7B58E4183450}">
    <sortState xmlns:xlrd2="http://schemas.microsoft.com/office/spreadsheetml/2017/richdata2" ref="A4:X50">
      <sortCondition ref="A2"/>
    </sortState>
  </autoFilter>
  <sortState xmlns:xlrd2="http://schemas.microsoft.com/office/spreadsheetml/2017/richdata2" ref="A4:X41">
    <sortCondition ref="A3:A41"/>
  </sortState>
  <mergeCells count="8">
    <mergeCell ref="A1:A2"/>
    <mergeCell ref="B1:B2"/>
    <mergeCell ref="T1:X1"/>
    <mergeCell ref="H1:K1"/>
    <mergeCell ref="L1:S1"/>
    <mergeCell ref="E1:G1"/>
    <mergeCell ref="C1:C2"/>
    <mergeCell ref="D1:D2"/>
  </mergeCells>
  <conditionalFormatting sqref="A3:X41">
    <cfRule type="expression" dxfId="7" priority="1">
      <formula>MOD(ROW(),2)=1</formula>
    </cfRule>
  </conditionalFormatting>
  <pageMargins left="0.7" right="0.7" top="0.75" bottom="0.75" header="0.3" footer="0.3"/>
  <pageSetup orientation="portrait" r:id="rId1"/>
  <ignoredErrors>
    <ignoredError sqref="G43 K43 S43 U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59F4E-41B2-4C46-9F37-B977AF4DC61F}">
  <sheetPr>
    <tabColor theme="7" tint="0.39997558519241921"/>
  </sheetPr>
  <dimension ref="A1:G18"/>
  <sheetViews>
    <sheetView showGridLines="0" zoomScaleNormal="100" workbookViewId="0"/>
  </sheetViews>
  <sheetFormatPr defaultRowHeight="12.75"/>
  <cols>
    <col min="1" max="1" width="30.85546875" style="88" bestFit="1" customWidth="1"/>
    <col min="2" max="2" width="14.7109375" style="88" bestFit="1" customWidth="1"/>
    <col min="3" max="4" width="13.42578125" style="88" customWidth="1"/>
    <col min="5" max="5" width="15.28515625" style="88" customWidth="1"/>
    <col min="6" max="6" width="13.140625" style="88" customWidth="1"/>
    <col min="7" max="7" width="13" style="88" customWidth="1"/>
    <col min="8" max="16384" width="9.140625" style="88"/>
  </cols>
  <sheetData>
    <row r="1" spans="1:7" ht="51">
      <c r="A1" s="84" t="s">
        <v>197</v>
      </c>
      <c r="B1" s="85" t="s">
        <v>195</v>
      </c>
      <c r="C1" s="85" t="s">
        <v>198</v>
      </c>
      <c r="D1" s="86" t="s">
        <v>199</v>
      </c>
      <c r="E1" s="85" t="s">
        <v>7</v>
      </c>
      <c r="F1" s="86" t="s">
        <v>200</v>
      </c>
      <c r="G1" s="87" t="s">
        <v>201</v>
      </c>
    </row>
    <row r="2" spans="1:7">
      <c r="A2" s="89" t="s">
        <v>27</v>
      </c>
      <c r="B2" s="151" t="s">
        <v>28</v>
      </c>
      <c r="C2" s="152">
        <v>12330</v>
      </c>
      <c r="D2" s="90">
        <v>0.76308949127367254</v>
      </c>
      <c r="E2" s="91">
        <v>865201</v>
      </c>
      <c r="F2" s="90">
        <f>E2/G2</f>
        <v>0.91088939002486724</v>
      </c>
      <c r="G2" s="92">
        <v>949842</v>
      </c>
    </row>
    <row r="3" spans="1:7">
      <c r="A3" s="89" t="s">
        <v>29</v>
      </c>
      <c r="B3" s="151" t="s">
        <v>28</v>
      </c>
      <c r="C3" s="152">
        <v>3828</v>
      </c>
      <c r="D3" s="90">
        <v>0.23691050872632752</v>
      </c>
      <c r="E3" s="91">
        <v>84641</v>
      </c>
      <c r="F3" s="90">
        <f t="shared" ref="F3:F18" si="0">E3/G3</f>
        <v>8.9110609975132704E-2</v>
      </c>
      <c r="G3" s="92">
        <v>949842</v>
      </c>
    </row>
    <row r="4" spans="1:7">
      <c r="A4" s="89" t="s">
        <v>39</v>
      </c>
      <c r="B4" s="151" t="s">
        <v>40</v>
      </c>
      <c r="C4" s="93">
        <v>4489</v>
      </c>
      <c r="D4" s="90">
        <v>0.45007018247443353</v>
      </c>
      <c r="E4" s="91">
        <v>177559</v>
      </c>
      <c r="F4" s="90">
        <f t="shared" si="0"/>
        <v>0.45288384774895873</v>
      </c>
      <c r="G4" s="92">
        <v>392063</v>
      </c>
    </row>
    <row r="5" spans="1:7">
      <c r="A5" s="89" t="s">
        <v>41</v>
      </c>
      <c r="B5" s="151" t="s">
        <v>40</v>
      </c>
      <c r="C5" s="93">
        <v>5485</v>
      </c>
      <c r="D5" s="90">
        <v>0.54992981752556647</v>
      </c>
      <c r="E5" s="91">
        <v>214504</v>
      </c>
      <c r="F5" s="90">
        <f t="shared" si="0"/>
        <v>0.54711615225104127</v>
      </c>
      <c r="G5" s="92">
        <v>392063</v>
      </c>
    </row>
    <row r="6" spans="1:7">
      <c r="A6" s="89" t="s">
        <v>42</v>
      </c>
      <c r="B6" s="151" t="s">
        <v>43</v>
      </c>
      <c r="C6" s="93">
        <v>3778</v>
      </c>
      <c r="D6" s="90">
        <v>0.44986901643248395</v>
      </c>
      <c r="E6" s="91">
        <v>68000</v>
      </c>
      <c r="F6" s="90">
        <f t="shared" si="0"/>
        <v>0.5</v>
      </c>
      <c r="G6" s="92">
        <v>136000</v>
      </c>
    </row>
    <row r="7" spans="1:7">
      <c r="A7" s="89" t="s">
        <v>44</v>
      </c>
      <c r="B7" s="151" t="s">
        <v>43</v>
      </c>
      <c r="C7" s="93">
        <v>4620</v>
      </c>
      <c r="D7" s="90">
        <v>0.55013098356751611</v>
      </c>
      <c r="E7" s="91">
        <v>68000</v>
      </c>
      <c r="F7" s="90">
        <f t="shared" si="0"/>
        <v>0.5</v>
      </c>
      <c r="G7" s="92">
        <v>136000</v>
      </c>
    </row>
    <row r="8" spans="1:7">
      <c r="A8" s="89" t="s">
        <v>53</v>
      </c>
      <c r="B8" s="151" t="s">
        <v>54</v>
      </c>
      <c r="C8" s="152">
        <v>5991</v>
      </c>
      <c r="D8" s="90">
        <v>0.21603202077022934</v>
      </c>
      <c r="E8" s="91">
        <v>11500</v>
      </c>
      <c r="F8" s="90">
        <f t="shared" si="0"/>
        <v>8.4060640615177696E-3</v>
      </c>
      <c r="G8" s="92">
        <v>1368060</v>
      </c>
    </row>
    <row r="9" spans="1:7">
      <c r="A9" s="89" t="s">
        <v>55</v>
      </c>
      <c r="B9" s="151" t="s">
        <v>54</v>
      </c>
      <c r="C9" s="152">
        <v>19821</v>
      </c>
      <c r="D9" s="90">
        <v>0.71473388143660754</v>
      </c>
      <c r="E9" s="91">
        <v>1346560</v>
      </c>
      <c r="F9" s="90">
        <f t="shared" si="0"/>
        <v>0.98428431501542335</v>
      </c>
      <c r="G9" s="92">
        <v>1368060</v>
      </c>
    </row>
    <row r="10" spans="1:7">
      <c r="A10" s="89" t="s">
        <v>56</v>
      </c>
      <c r="B10" s="151" t="s">
        <v>54</v>
      </c>
      <c r="C10" s="152">
        <v>1920</v>
      </c>
      <c r="D10" s="90">
        <v>6.9234097793163127E-2</v>
      </c>
      <c r="E10" s="91">
        <v>10000</v>
      </c>
      <c r="F10" s="90">
        <f t="shared" si="0"/>
        <v>7.3096209230589298E-3</v>
      </c>
      <c r="G10" s="92">
        <v>1368060</v>
      </c>
    </row>
    <row r="11" spans="1:7">
      <c r="A11" s="89" t="s">
        <v>61</v>
      </c>
      <c r="B11" s="151" t="s">
        <v>62</v>
      </c>
      <c r="C11" s="93">
        <v>131744</v>
      </c>
      <c r="D11" s="90">
        <v>0.68999759079053491</v>
      </c>
      <c r="E11" s="91">
        <v>4014678</v>
      </c>
      <c r="F11" s="90">
        <f t="shared" si="0"/>
        <v>0.9349310331176105</v>
      </c>
      <c r="G11" s="92">
        <v>4294090</v>
      </c>
    </row>
    <row r="12" spans="1:7">
      <c r="A12" s="89" t="s">
        <v>63</v>
      </c>
      <c r="B12" s="151" t="s">
        <v>62</v>
      </c>
      <c r="C12" s="93">
        <v>59190</v>
      </c>
      <c r="D12" s="90">
        <v>0.31000240920946504</v>
      </c>
      <c r="E12" s="91">
        <v>279412</v>
      </c>
      <c r="F12" s="90">
        <f t="shared" si="0"/>
        <v>6.5068966882389515E-2</v>
      </c>
      <c r="G12" s="92">
        <v>4294090</v>
      </c>
    </row>
    <row r="13" spans="1:7">
      <c r="A13" s="89" t="s">
        <v>65</v>
      </c>
      <c r="B13" s="151" t="s">
        <v>66</v>
      </c>
      <c r="C13" s="93">
        <v>4230</v>
      </c>
      <c r="D13" s="90">
        <v>0.40735747303543912</v>
      </c>
      <c r="E13" s="91">
        <v>295739</v>
      </c>
      <c r="F13" s="90">
        <f t="shared" si="0"/>
        <v>0.51782922118740071</v>
      </c>
      <c r="G13" s="92">
        <v>571113</v>
      </c>
    </row>
    <row r="14" spans="1:7">
      <c r="A14" s="89" t="s">
        <v>67</v>
      </c>
      <c r="B14" s="151" t="s">
        <v>66</v>
      </c>
      <c r="C14" s="93">
        <v>6154</v>
      </c>
      <c r="D14" s="90">
        <v>0.59264252696456088</v>
      </c>
      <c r="E14" s="91">
        <v>275374</v>
      </c>
      <c r="F14" s="90">
        <f t="shared" si="0"/>
        <v>0.48217077881259923</v>
      </c>
      <c r="G14" s="92">
        <v>571113</v>
      </c>
    </row>
    <row r="15" spans="1:7">
      <c r="A15" s="89" t="s">
        <v>68</v>
      </c>
      <c r="B15" s="151" t="s">
        <v>69</v>
      </c>
      <c r="C15" s="93">
        <v>9476</v>
      </c>
      <c r="D15" s="90">
        <v>0.42842933357446422</v>
      </c>
      <c r="E15" s="91">
        <v>587365</v>
      </c>
      <c r="F15" s="90">
        <f t="shared" si="0"/>
        <v>0.39131526806759753</v>
      </c>
      <c r="G15" s="92">
        <v>1501002</v>
      </c>
    </row>
    <row r="16" spans="1:7">
      <c r="A16" s="89" t="s">
        <v>70</v>
      </c>
      <c r="B16" s="151" t="s">
        <v>69</v>
      </c>
      <c r="C16" s="93">
        <v>12642</v>
      </c>
      <c r="D16" s="90">
        <v>0.57157066642553578</v>
      </c>
      <c r="E16" s="91">
        <v>913637</v>
      </c>
      <c r="F16" s="90">
        <f t="shared" si="0"/>
        <v>0.60868473193240247</v>
      </c>
      <c r="G16" s="92">
        <v>1501002</v>
      </c>
    </row>
    <row r="17" spans="1:7">
      <c r="A17" s="89" t="s">
        <v>74</v>
      </c>
      <c r="B17" s="151" t="s">
        <v>75</v>
      </c>
      <c r="C17" s="93">
        <v>9631</v>
      </c>
      <c r="D17" s="90">
        <v>0.11628412397522428</v>
      </c>
      <c r="E17" s="91">
        <v>0</v>
      </c>
      <c r="F17" s="90">
        <f t="shared" si="0"/>
        <v>0</v>
      </c>
      <c r="G17" s="92">
        <v>3664104</v>
      </c>
    </row>
    <row r="18" spans="1:7">
      <c r="A18" s="94" t="s">
        <v>76</v>
      </c>
      <c r="B18" s="95" t="s">
        <v>75</v>
      </c>
      <c r="C18" s="96">
        <v>73192</v>
      </c>
      <c r="D18" s="97">
        <v>0.88371587602477575</v>
      </c>
      <c r="E18" s="98">
        <v>3664104</v>
      </c>
      <c r="F18" s="97">
        <f t="shared" si="0"/>
        <v>1</v>
      </c>
      <c r="G18" s="99">
        <v>3664104</v>
      </c>
    </row>
  </sheetData>
  <conditionalFormatting sqref="E2">
    <cfRule type="expression" dxfId="6" priority="2">
      <formula>MOD(ROW(),2)=1</formula>
    </cfRule>
  </conditionalFormatting>
  <conditionalFormatting sqref="A2:G18">
    <cfRule type="expression" dxfId="5" priority="1">
      <formula>MOD(ROW(),2)=1</formula>
    </cfRule>
  </conditionalFormatting>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B645B-BF89-4FD8-9007-C536D24A1860}">
  <sheetPr>
    <tabColor theme="7" tint="0.79998168889431442"/>
  </sheetPr>
  <dimension ref="A3:C29"/>
  <sheetViews>
    <sheetView showGridLines="0" workbookViewId="0"/>
  </sheetViews>
  <sheetFormatPr defaultRowHeight="12.75"/>
  <cols>
    <col min="1" max="1" width="36.5703125" style="32" bestFit="1" customWidth="1"/>
    <col min="2" max="2" width="24.42578125" style="32" bestFit="1" customWidth="1"/>
    <col min="3" max="3" width="29.85546875" style="32" bestFit="1" customWidth="1"/>
    <col min="4" max="16384" width="9.140625" style="32"/>
  </cols>
  <sheetData>
    <row r="3" spans="1:3">
      <c r="A3" s="150" t="s">
        <v>195</v>
      </c>
      <c r="B3" s="100" t="s">
        <v>203</v>
      </c>
      <c r="C3" s="101" t="s">
        <v>202</v>
      </c>
    </row>
    <row r="4" spans="1:3">
      <c r="A4" s="102" t="s">
        <v>28</v>
      </c>
      <c r="B4" s="103">
        <v>1</v>
      </c>
      <c r="C4" s="104">
        <v>1</v>
      </c>
    </row>
    <row r="5" spans="1:3">
      <c r="A5" s="105" t="s">
        <v>27</v>
      </c>
      <c r="B5" s="106">
        <v>0.76308949127367254</v>
      </c>
      <c r="C5" s="107">
        <v>0.9058036122363895</v>
      </c>
    </row>
    <row r="6" spans="1:3">
      <c r="A6" s="108" t="s">
        <v>29</v>
      </c>
      <c r="B6" s="106">
        <v>0.23691050872632752</v>
      </c>
      <c r="C6" s="107">
        <v>9.4196387763610542E-2</v>
      </c>
    </row>
    <row r="7" spans="1:3">
      <c r="A7" s="102" t="s">
        <v>40</v>
      </c>
      <c r="B7" s="106">
        <v>1</v>
      </c>
      <c r="C7" s="107">
        <v>1</v>
      </c>
    </row>
    <row r="8" spans="1:3">
      <c r="A8" s="105" t="s">
        <v>39</v>
      </c>
      <c r="B8" s="106">
        <v>0.45007018247443353</v>
      </c>
      <c r="C8" s="107">
        <v>0.4545770150155562</v>
      </c>
    </row>
    <row r="9" spans="1:3">
      <c r="A9" s="108" t="s">
        <v>41</v>
      </c>
      <c r="B9" s="106">
        <v>0.54992981752556647</v>
      </c>
      <c r="C9" s="107">
        <v>0.54542298498444386</v>
      </c>
    </row>
    <row r="10" spans="1:3">
      <c r="A10" s="102" t="s">
        <v>43</v>
      </c>
      <c r="B10" s="106">
        <v>1</v>
      </c>
      <c r="C10" s="107">
        <v>1</v>
      </c>
    </row>
    <row r="11" spans="1:3">
      <c r="A11" s="105" t="s">
        <v>42</v>
      </c>
      <c r="B11" s="106">
        <v>0.44986901643248395</v>
      </c>
      <c r="C11" s="107">
        <v>0.5</v>
      </c>
    </row>
    <row r="12" spans="1:3">
      <c r="A12" s="108" t="s">
        <v>44</v>
      </c>
      <c r="B12" s="106">
        <v>0.55013098356751611</v>
      </c>
      <c r="C12" s="107">
        <v>0.5</v>
      </c>
    </row>
    <row r="13" spans="1:3">
      <c r="A13" s="102" t="s">
        <v>54</v>
      </c>
      <c r="B13" s="106">
        <v>1</v>
      </c>
      <c r="C13" s="107">
        <v>1</v>
      </c>
    </row>
    <row r="14" spans="1:3">
      <c r="A14" s="105" t="s">
        <v>53</v>
      </c>
      <c r="B14" s="106">
        <v>0.21603202077022934</v>
      </c>
      <c r="C14" s="107">
        <v>8.4060640615177696E-3</v>
      </c>
    </row>
    <row r="15" spans="1:3">
      <c r="A15" s="109" t="s">
        <v>55</v>
      </c>
      <c r="B15" s="106">
        <v>0.71473388143660754</v>
      </c>
      <c r="C15" s="107">
        <v>0.98428431501542335</v>
      </c>
    </row>
    <row r="16" spans="1:3">
      <c r="A16" s="108" t="s">
        <v>56</v>
      </c>
      <c r="B16" s="106">
        <v>6.9234097793163127E-2</v>
      </c>
      <c r="C16" s="107">
        <v>7.3096209230589298E-3</v>
      </c>
    </row>
    <row r="17" spans="1:3">
      <c r="A17" s="102" t="s">
        <v>62</v>
      </c>
      <c r="B17" s="106">
        <v>1</v>
      </c>
      <c r="C17" s="107">
        <v>1</v>
      </c>
    </row>
    <row r="18" spans="1:3">
      <c r="A18" s="105" t="s">
        <v>61</v>
      </c>
      <c r="B18" s="106">
        <v>0.68999759079053491</v>
      </c>
      <c r="C18" s="107">
        <v>0.91326560003950241</v>
      </c>
    </row>
    <row r="19" spans="1:3">
      <c r="A19" s="108" t="s">
        <v>63</v>
      </c>
      <c r="B19" s="106">
        <v>0.31000240920946504</v>
      </c>
      <c r="C19" s="107">
        <v>8.6734399960497546E-2</v>
      </c>
    </row>
    <row r="20" spans="1:3">
      <c r="A20" s="102" t="s">
        <v>66</v>
      </c>
      <c r="B20" s="106">
        <v>1</v>
      </c>
      <c r="C20" s="107">
        <v>1</v>
      </c>
    </row>
    <row r="21" spans="1:3">
      <c r="A21" s="105" t="s">
        <v>65</v>
      </c>
      <c r="B21" s="106">
        <v>0.40735747303543912</v>
      </c>
      <c r="C21" s="107">
        <v>0.50360683713122434</v>
      </c>
    </row>
    <row r="22" spans="1:3">
      <c r="A22" s="108" t="s">
        <v>67</v>
      </c>
      <c r="B22" s="106">
        <v>0.59264252696456088</v>
      </c>
      <c r="C22" s="107">
        <v>0.49639316286877566</v>
      </c>
    </row>
    <row r="23" spans="1:3">
      <c r="A23" s="102" t="s">
        <v>69</v>
      </c>
      <c r="B23" s="106">
        <v>1</v>
      </c>
      <c r="C23" s="107">
        <v>1</v>
      </c>
    </row>
    <row r="24" spans="1:3">
      <c r="A24" s="105" t="s">
        <v>68</v>
      </c>
      <c r="B24" s="106">
        <v>0.42842933357446422</v>
      </c>
      <c r="C24" s="107">
        <v>0.39131581146951117</v>
      </c>
    </row>
    <row r="25" spans="1:3">
      <c r="A25" s="108" t="s">
        <v>70</v>
      </c>
      <c r="B25" s="106">
        <v>0.57157066642553578</v>
      </c>
      <c r="C25" s="107">
        <v>0.60868418853048889</v>
      </c>
    </row>
    <row r="26" spans="1:3">
      <c r="A26" s="102" t="s">
        <v>75</v>
      </c>
      <c r="B26" s="106">
        <v>1</v>
      </c>
      <c r="C26" s="107">
        <v>1</v>
      </c>
    </row>
    <row r="27" spans="1:3">
      <c r="A27" s="105" t="s">
        <v>74</v>
      </c>
      <c r="B27" s="106">
        <v>0.11628412397522428</v>
      </c>
      <c r="C27" s="107">
        <v>0</v>
      </c>
    </row>
    <row r="28" spans="1:3">
      <c r="A28" s="108" t="s">
        <v>76</v>
      </c>
      <c r="B28" s="110">
        <v>0.88371587602477575</v>
      </c>
      <c r="C28" s="111">
        <v>1</v>
      </c>
    </row>
    <row r="29" spans="1:3" ht="15">
      <c r="A29"/>
      <c r="B29"/>
      <c r="C29"/>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FAC1-C6C7-4755-8F1E-0F40CA0C6451}">
  <sheetPr>
    <tabColor theme="7" tint="0.39997558519241921"/>
  </sheetPr>
  <dimension ref="A1:O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cols>
    <col min="1" max="1" width="16.42578125" style="1" customWidth="1"/>
    <col min="2" max="2" width="13.28515625" style="1" customWidth="1"/>
    <col min="3" max="3" width="13.5703125" style="1" customWidth="1"/>
    <col min="4" max="4" width="15" style="2" customWidth="1"/>
    <col min="5" max="5" width="15.85546875" style="1" customWidth="1"/>
    <col min="6" max="6" width="13.7109375" style="1" customWidth="1"/>
    <col min="7" max="7" width="13.28515625" style="1" customWidth="1"/>
    <col min="8" max="8" width="12.85546875" style="2" customWidth="1"/>
    <col min="9" max="9" width="14.5703125" style="1" customWidth="1"/>
    <col min="10" max="10" width="13.140625" style="1" customWidth="1"/>
    <col min="11" max="11" width="13.7109375" style="2" customWidth="1"/>
    <col min="12" max="12" width="12.5703125" style="1" customWidth="1"/>
    <col min="13" max="13" width="13.7109375" style="1" customWidth="1"/>
    <col min="14" max="14" width="13.140625" style="2" customWidth="1"/>
    <col min="15" max="15" width="15.28515625" style="1" customWidth="1"/>
    <col min="16" max="16384" width="9.140625" style="1"/>
  </cols>
  <sheetData>
    <row r="1" spans="1:15" ht="12.75" customHeight="1">
      <c r="A1" s="125" t="s">
        <v>195</v>
      </c>
      <c r="B1" s="127" t="s">
        <v>0</v>
      </c>
      <c r="C1" s="130" t="s">
        <v>84</v>
      </c>
      <c r="D1" s="130"/>
      <c r="E1" s="130"/>
      <c r="F1" s="130"/>
      <c r="G1" s="118" t="s">
        <v>85</v>
      </c>
      <c r="H1" s="118"/>
      <c r="I1" s="118"/>
      <c r="J1" s="119" t="s">
        <v>86</v>
      </c>
      <c r="K1" s="119"/>
      <c r="L1" s="119"/>
      <c r="M1" s="129" t="s">
        <v>87</v>
      </c>
      <c r="N1" s="129"/>
      <c r="O1" s="129"/>
    </row>
    <row r="2" spans="1:15" ht="58.15" customHeight="1">
      <c r="A2" s="126"/>
      <c r="B2" s="131"/>
      <c r="C2" s="10" t="s">
        <v>88</v>
      </c>
      <c r="D2" s="11" t="s">
        <v>89</v>
      </c>
      <c r="E2" s="11" t="s">
        <v>90</v>
      </c>
      <c r="F2" s="12" t="s">
        <v>91</v>
      </c>
      <c r="G2" s="13" t="s">
        <v>92</v>
      </c>
      <c r="H2" s="14" t="s">
        <v>93</v>
      </c>
      <c r="I2" s="15" t="s">
        <v>94</v>
      </c>
      <c r="J2" s="16" t="s">
        <v>95</v>
      </c>
      <c r="K2" s="23" t="s">
        <v>96</v>
      </c>
      <c r="L2" s="24" t="s">
        <v>97</v>
      </c>
      <c r="M2" s="17" t="s">
        <v>98</v>
      </c>
      <c r="N2" s="18" t="s">
        <v>99</v>
      </c>
      <c r="O2" s="27" t="s">
        <v>100</v>
      </c>
    </row>
    <row r="3" spans="1:15">
      <c r="A3" s="33" t="s">
        <v>25</v>
      </c>
      <c r="B3" s="45">
        <v>17153</v>
      </c>
      <c r="C3" s="35">
        <v>1857780</v>
      </c>
      <c r="D3" s="37">
        <f t="shared" ref="D3:D41" si="0">C3/F3</f>
        <v>1</v>
      </c>
      <c r="E3" s="46">
        <f t="shared" ref="E3:E41" si="1">C3/B3</f>
        <v>108.30641870226782</v>
      </c>
      <c r="F3" s="36">
        <v>1857780</v>
      </c>
      <c r="G3" s="35">
        <v>1532848</v>
      </c>
      <c r="H3" s="37">
        <f t="shared" ref="H3:H41" si="2">G3/C3</f>
        <v>0.82509662069782208</v>
      </c>
      <c r="I3" s="46">
        <f t="shared" ref="I3:I41" si="3">G3/B3</f>
        <v>89.363260071124586</v>
      </c>
      <c r="J3" s="35">
        <v>125095</v>
      </c>
      <c r="K3" s="37">
        <f t="shared" ref="K3:K41" si="4">J3/C3</f>
        <v>6.7335744813702372E-2</v>
      </c>
      <c r="L3" s="46">
        <f t="shared" ref="L3:L41" si="5">J3/B3</f>
        <v>7.2928933714219086</v>
      </c>
      <c r="M3" s="35">
        <v>199837</v>
      </c>
      <c r="N3" s="37">
        <f t="shared" ref="N3:N41" si="6">M3/C3</f>
        <v>0.10756763448847549</v>
      </c>
      <c r="O3" s="47">
        <f t="shared" ref="O3:O41" si="7">M3/B3</f>
        <v>11.650265259721332</v>
      </c>
    </row>
    <row r="4" spans="1:15">
      <c r="A4" s="33" t="s">
        <v>26</v>
      </c>
      <c r="B4" s="45">
        <v>22493</v>
      </c>
      <c r="C4" s="35">
        <v>1051556</v>
      </c>
      <c r="D4" s="37">
        <f t="shared" si="0"/>
        <v>0.79384884835765457</v>
      </c>
      <c r="E4" s="46">
        <f t="shared" si="1"/>
        <v>46.75036678077624</v>
      </c>
      <c r="F4" s="36">
        <v>1324630</v>
      </c>
      <c r="G4" s="35">
        <v>779334</v>
      </c>
      <c r="H4" s="37">
        <f t="shared" si="2"/>
        <v>0.74112458109696489</v>
      </c>
      <c r="I4" s="46">
        <f t="shared" si="3"/>
        <v>34.647845996532254</v>
      </c>
      <c r="J4" s="35">
        <v>88249</v>
      </c>
      <c r="K4" s="37">
        <f t="shared" si="4"/>
        <v>8.3922301807987404E-2</v>
      </c>
      <c r="L4" s="46">
        <f t="shared" si="5"/>
        <v>3.9233983906104122</v>
      </c>
      <c r="M4" s="35">
        <v>183973</v>
      </c>
      <c r="N4" s="37">
        <f t="shared" si="6"/>
        <v>0.17495311709504771</v>
      </c>
      <c r="O4" s="47">
        <f t="shared" si="7"/>
        <v>8.1791223936335751</v>
      </c>
    </row>
    <row r="5" spans="1:15">
      <c r="A5" s="33" t="s">
        <v>28</v>
      </c>
      <c r="B5" s="45">
        <v>16158</v>
      </c>
      <c r="C5" s="83">
        <v>1179017</v>
      </c>
      <c r="D5" s="37">
        <v>0.79159896657204321</v>
      </c>
      <c r="E5" s="46">
        <v>72.968003465775467</v>
      </c>
      <c r="F5" s="80">
        <v>1489412</v>
      </c>
      <c r="G5" s="83">
        <v>881026</v>
      </c>
      <c r="H5" s="37">
        <v>0.74725470455472653</v>
      </c>
      <c r="I5" s="46">
        <v>54.525683871766304</v>
      </c>
      <c r="J5" s="83">
        <v>52962</v>
      </c>
      <c r="K5" s="37">
        <v>4.4920471884629311E-2</v>
      </c>
      <c r="L5" s="46">
        <v>3.2777571481619012</v>
      </c>
      <c r="M5" s="83">
        <v>245029</v>
      </c>
      <c r="N5" s="37">
        <v>0.20782482356064416</v>
      </c>
      <c r="O5" s="47">
        <v>15.164562445847258</v>
      </c>
    </row>
    <row r="6" spans="1:15">
      <c r="A6" s="33" t="s">
        <v>30</v>
      </c>
      <c r="B6" s="45">
        <v>22583</v>
      </c>
      <c r="C6" s="35">
        <v>236837</v>
      </c>
      <c r="D6" s="37">
        <f t="shared" si="0"/>
        <v>1</v>
      </c>
      <c r="E6" s="46">
        <f t="shared" si="1"/>
        <v>10.487402028074214</v>
      </c>
      <c r="F6" s="36">
        <v>236837</v>
      </c>
      <c r="G6" s="35">
        <v>142173</v>
      </c>
      <c r="H6" s="37">
        <f t="shared" si="2"/>
        <v>0.60029893977714632</v>
      </c>
      <c r="I6" s="46">
        <f t="shared" si="3"/>
        <v>6.2955763184696449</v>
      </c>
      <c r="J6" s="35">
        <v>16600</v>
      </c>
      <c r="K6" s="37">
        <f t="shared" si="4"/>
        <v>7.0090399726394109E-2</v>
      </c>
      <c r="L6" s="46">
        <f t="shared" si="5"/>
        <v>0.73506620023911795</v>
      </c>
      <c r="M6" s="35">
        <v>78064</v>
      </c>
      <c r="N6" s="37">
        <f t="shared" si="6"/>
        <v>0.3296106604964596</v>
      </c>
      <c r="O6" s="47">
        <f t="shared" si="7"/>
        <v>3.456759509365452</v>
      </c>
    </row>
    <row r="7" spans="1:15">
      <c r="A7" s="33" t="s">
        <v>31</v>
      </c>
      <c r="B7" s="45">
        <v>7997</v>
      </c>
      <c r="C7" s="35">
        <v>401053</v>
      </c>
      <c r="D7" s="37">
        <f t="shared" si="0"/>
        <v>0.83942340698073559</v>
      </c>
      <c r="E7" s="46">
        <f t="shared" si="1"/>
        <v>50.150431411779415</v>
      </c>
      <c r="F7" s="36">
        <v>477772</v>
      </c>
      <c r="G7" s="35">
        <v>283352</v>
      </c>
      <c r="H7" s="37">
        <f t="shared" si="2"/>
        <v>0.70652008587393689</v>
      </c>
      <c r="I7" s="46">
        <f t="shared" si="3"/>
        <v>35.432287107665374</v>
      </c>
      <c r="J7" s="35">
        <v>32492</v>
      </c>
      <c r="K7" s="37">
        <f t="shared" si="4"/>
        <v>8.1016723475450872E-2</v>
      </c>
      <c r="L7" s="46">
        <f t="shared" si="5"/>
        <v>4.0630236338626986</v>
      </c>
      <c r="M7" s="35">
        <v>85209</v>
      </c>
      <c r="N7" s="37">
        <f t="shared" si="6"/>
        <v>0.21246319065061225</v>
      </c>
      <c r="O7" s="47">
        <f t="shared" si="7"/>
        <v>10.655120670251344</v>
      </c>
    </row>
    <row r="8" spans="1:15">
      <c r="A8" s="33" t="s">
        <v>32</v>
      </c>
      <c r="B8" s="45">
        <v>35688</v>
      </c>
      <c r="C8" s="35">
        <v>1285707</v>
      </c>
      <c r="D8" s="37">
        <f t="shared" si="0"/>
        <v>0.97197268482084331</v>
      </c>
      <c r="E8" s="46">
        <f t="shared" si="1"/>
        <v>36.026311365164759</v>
      </c>
      <c r="F8" s="36">
        <v>1322781</v>
      </c>
      <c r="G8" s="35">
        <v>914106</v>
      </c>
      <c r="H8" s="37">
        <f t="shared" si="2"/>
        <v>0.71097536219371915</v>
      </c>
      <c r="I8" s="46">
        <f t="shared" si="3"/>
        <v>25.613819771351714</v>
      </c>
      <c r="J8" s="35">
        <v>181779</v>
      </c>
      <c r="K8" s="37">
        <f t="shared" si="4"/>
        <v>0.1413844678453178</v>
      </c>
      <c r="L8" s="46">
        <f t="shared" si="5"/>
        <v>5.0935608607935441</v>
      </c>
      <c r="M8" s="35">
        <v>189822</v>
      </c>
      <c r="N8" s="37">
        <f t="shared" si="6"/>
        <v>0.1476401699609631</v>
      </c>
      <c r="O8" s="47">
        <f t="shared" si="7"/>
        <v>5.3189307330195019</v>
      </c>
    </row>
    <row r="9" spans="1:15">
      <c r="A9" s="33" t="s">
        <v>33</v>
      </c>
      <c r="B9" s="45">
        <v>82934</v>
      </c>
      <c r="C9" s="35">
        <v>4108109</v>
      </c>
      <c r="D9" s="37">
        <f t="shared" si="0"/>
        <v>0.98147995509394415</v>
      </c>
      <c r="E9" s="46">
        <f t="shared" si="1"/>
        <v>49.534678177828155</v>
      </c>
      <c r="F9" s="36">
        <v>4185627</v>
      </c>
      <c r="G9" s="35">
        <v>3157595</v>
      </c>
      <c r="H9" s="37">
        <f t="shared" si="2"/>
        <v>0.76862493181169245</v>
      </c>
      <c r="I9" s="46">
        <f t="shared" si="3"/>
        <v>38.073588636747296</v>
      </c>
      <c r="J9" s="35">
        <v>274482</v>
      </c>
      <c r="K9" s="37">
        <f t="shared" si="4"/>
        <v>6.681468286260174E-2</v>
      </c>
      <c r="L9" s="46">
        <f t="shared" si="5"/>
        <v>3.3096438131526273</v>
      </c>
      <c r="M9" s="35">
        <v>676032</v>
      </c>
      <c r="N9" s="37">
        <f t="shared" si="6"/>
        <v>0.16456038532570583</v>
      </c>
      <c r="O9" s="47">
        <f t="shared" si="7"/>
        <v>8.1514457279282322</v>
      </c>
    </row>
    <row r="10" spans="1:15">
      <c r="A10" s="33" t="s">
        <v>34</v>
      </c>
      <c r="B10" s="45">
        <v>36405</v>
      </c>
      <c r="C10" s="35">
        <v>1871914</v>
      </c>
      <c r="D10" s="37">
        <f t="shared" si="0"/>
        <v>0.98144758635116991</v>
      </c>
      <c r="E10" s="46">
        <f t="shared" si="1"/>
        <v>51.419145721741522</v>
      </c>
      <c r="F10" s="36">
        <v>1907299</v>
      </c>
      <c r="G10" s="35">
        <v>1396273</v>
      </c>
      <c r="H10" s="37">
        <f t="shared" si="2"/>
        <v>0.74590659613636101</v>
      </c>
      <c r="I10" s="46">
        <f t="shared" si="3"/>
        <v>38.353879961543747</v>
      </c>
      <c r="J10" s="35">
        <v>168469</v>
      </c>
      <c r="K10" s="37">
        <f t="shared" si="4"/>
        <v>8.9998258467002226E-2</v>
      </c>
      <c r="L10" s="46">
        <f t="shared" si="5"/>
        <v>4.6276335668177451</v>
      </c>
      <c r="M10" s="35">
        <v>307172</v>
      </c>
      <c r="N10" s="37">
        <f t="shared" si="6"/>
        <v>0.1640951453966368</v>
      </c>
      <c r="O10" s="47">
        <f t="shared" si="7"/>
        <v>8.4376321933800309</v>
      </c>
    </row>
    <row r="11" spans="1:15">
      <c r="A11" s="33" t="s">
        <v>35</v>
      </c>
      <c r="B11" s="45">
        <v>14312</v>
      </c>
      <c r="C11" s="35">
        <v>779026</v>
      </c>
      <c r="D11" s="37">
        <f t="shared" si="0"/>
        <v>0.94548874918076564</v>
      </c>
      <c r="E11" s="46">
        <f t="shared" si="1"/>
        <v>54.43166573504751</v>
      </c>
      <c r="F11" s="36">
        <v>823940</v>
      </c>
      <c r="G11" s="35">
        <v>551704</v>
      </c>
      <c r="H11" s="37">
        <f t="shared" si="2"/>
        <v>0.70819715901651548</v>
      </c>
      <c r="I11" s="46">
        <f t="shared" si="3"/>
        <v>38.548351034097259</v>
      </c>
      <c r="J11" s="35">
        <v>64364</v>
      </c>
      <c r="K11" s="37">
        <f t="shared" si="4"/>
        <v>8.262111919242747E-2</v>
      </c>
      <c r="L11" s="46">
        <f t="shared" si="5"/>
        <v>4.4972051425377302</v>
      </c>
      <c r="M11" s="35">
        <v>162958</v>
      </c>
      <c r="N11" s="37">
        <f t="shared" si="6"/>
        <v>0.20918172179105704</v>
      </c>
      <c r="O11" s="47">
        <f t="shared" si="7"/>
        <v>11.386109558412521</v>
      </c>
    </row>
    <row r="12" spans="1:15">
      <c r="A12" s="33" t="s">
        <v>36</v>
      </c>
      <c r="B12" s="45">
        <v>47139</v>
      </c>
      <c r="C12" s="35">
        <v>2329029</v>
      </c>
      <c r="D12" s="37">
        <f t="shared" si="0"/>
        <v>0.99953135480947131</v>
      </c>
      <c r="E12" s="46">
        <f t="shared" si="1"/>
        <v>49.407687901737418</v>
      </c>
      <c r="F12" s="36">
        <v>2330121</v>
      </c>
      <c r="G12" s="35">
        <v>1956979</v>
      </c>
      <c r="H12" s="37">
        <f t="shared" si="2"/>
        <v>0.84025531670065079</v>
      </c>
      <c r="I12" s="46">
        <f t="shared" si="3"/>
        <v>41.515072445321287</v>
      </c>
      <c r="J12" s="35">
        <v>128545</v>
      </c>
      <c r="K12" s="37">
        <f t="shared" si="4"/>
        <v>5.5192528731930778E-2</v>
      </c>
      <c r="L12" s="46">
        <f t="shared" si="5"/>
        <v>2.7269352340949107</v>
      </c>
      <c r="M12" s="35">
        <v>243505</v>
      </c>
      <c r="N12" s="37">
        <f t="shared" si="6"/>
        <v>0.10455215456741844</v>
      </c>
      <c r="O12" s="47">
        <f t="shared" si="7"/>
        <v>5.1656802223212201</v>
      </c>
    </row>
    <row r="13" spans="1:15">
      <c r="A13" s="33" t="s">
        <v>37</v>
      </c>
      <c r="B13" s="45">
        <v>6460</v>
      </c>
      <c r="C13" s="35">
        <v>301116</v>
      </c>
      <c r="D13" s="37">
        <f t="shared" si="0"/>
        <v>0.54330512603070924</v>
      </c>
      <c r="E13" s="46">
        <f t="shared" si="1"/>
        <v>46.612383900928791</v>
      </c>
      <c r="F13" s="36">
        <v>554230</v>
      </c>
      <c r="G13" s="35">
        <v>200259</v>
      </c>
      <c r="H13" s="37">
        <f t="shared" si="2"/>
        <v>0.66505599171083574</v>
      </c>
      <c r="I13" s="46">
        <f t="shared" si="3"/>
        <v>30.99984520123839</v>
      </c>
      <c r="J13" s="35">
        <v>25425</v>
      </c>
      <c r="K13" s="37">
        <f t="shared" si="4"/>
        <v>8.4435898457737218E-2</v>
      </c>
      <c r="L13" s="46">
        <f t="shared" si="5"/>
        <v>3.9357585139318885</v>
      </c>
      <c r="M13" s="35">
        <v>75432</v>
      </c>
      <c r="N13" s="37">
        <f t="shared" si="6"/>
        <v>0.25050810983142707</v>
      </c>
      <c r="O13" s="47">
        <f t="shared" si="7"/>
        <v>11.676780185758513</v>
      </c>
    </row>
    <row r="14" spans="1:15">
      <c r="A14" s="33" t="s">
        <v>38</v>
      </c>
      <c r="B14" s="45">
        <v>4469</v>
      </c>
      <c r="C14" s="35">
        <v>227723</v>
      </c>
      <c r="D14" s="37">
        <f t="shared" si="0"/>
        <v>1</v>
      </c>
      <c r="E14" s="46">
        <f t="shared" si="1"/>
        <v>50.956142313716718</v>
      </c>
      <c r="F14" s="36">
        <v>227723</v>
      </c>
      <c r="G14" s="35">
        <v>158045</v>
      </c>
      <c r="H14" s="37">
        <f t="shared" si="2"/>
        <v>0.6940230016291723</v>
      </c>
      <c r="I14" s="46">
        <f t="shared" si="3"/>
        <v>35.36473484000895</v>
      </c>
      <c r="J14" s="35">
        <v>14491</v>
      </c>
      <c r="K14" s="37">
        <f t="shared" si="4"/>
        <v>6.3634327670020155E-2</v>
      </c>
      <c r="L14" s="46">
        <f t="shared" si="5"/>
        <v>3.2425598567912286</v>
      </c>
      <c r="M14" s="35">
        <v>55187</v>
      </c>
      <c r="N14" s="37">
        <f t="shared" si="6"/>
        <v>0.24234267070080756</v>
      </c>
      <c r="O14" s="47">
        <f t="shared" si="7"/>
        <v>12.348847616916537</v>
      </c>
    </row>
    <row r="15" spans="1:15">
      <c r="A15" s="33" t="s">
        <v>40</v>
      </c>
      <c r="B15" s="45">
        <v>9974</v>
      </c>
      <c r="C15" s="83">
        <v>509111</v>
      </c>
      <c r="D15" s="37">
        <v>1</v>
      </c>
      <c r="E15" s="46">
        <v>51.043813916182074</v>
      </c>
      <c r="F15" s="80">
        <v>509111</v>
      </c>
      <c r="G15" s="83">
        <v>347269</v>
      </c>
      <c r="H15" s="37">
        <v>0.68210861678494472</v>
      </c>
      <c r="I15" s="46">
        <v>34.817425305795069</v>
      </c>
      <c r="J15" s="83">
        <v>37916</v>
      </c>
      <c r="K15" s="37">
        <v>7.4474918043412927E-2</v>
      </c>
      <c r="L15" s="46">
        <v>3.8014838580308803</v>
      </c>
      <c r="M15" s="83">
        <v>123926</v>
      </c>
      <c r="N15" s="37">
        <v>0.24341646517164234</v>
      </c>
      <c r="O15" s="47">
        <v>12.424904752356126</v>
      </c>
    </row>
    <row r="16" spans="1:15">
      <c r="A16" s="33" t="s">
        <v>43</v>
      </c>
      <c r="B16" s="45">
        <v>8398</v>
      </c>
      <c r="C16" s="83">
        <v>257746</v>
      </c>
      <c r="D16" s="37">
        <v>0.82755719945802586</v>
      </c>
      <c r="E16" s="46">
        <v>30.69135508454394</v>
      </c>
      <c r="F16" s="80">
        <v>311454</v>
      </c>
      <c r="G16" s="83">
        <v>159787</v>
      </c>
      <c r="H16" s="37">
        <v>0.61993978568047614</v>
      </c>
      <c r="I16" s="46">
        <v>19.02679209335556</v>
      </c>
      <c r="J16" s="83">
        <v>20647</v>
      </c>
      <c r="K16" s="37">
        <v>8.0105995825347429E-2</v>
      </c>
      <c r="L16" s="46">
        <v>2.4585615622767327</v>
      </c>
      <c r="M16" s="83">
        <v>77312</v>
      </c>
      <c r="N16" s="37">
        <v>0.29995421849417642</v>
      </c>
      <c r="O16" s="47">
        <v>9.2060014289116463</v>
      </c>
    </row>
    <row r="17" spans="1:15">
      <c r="A17" s="33" t="s">
        <v>45</v>
      </c>
      <c r="B17" s="45">
        <v>5559</v>
      </c>
      <c r="C17" s="35">
        <v>578318</v>
      </c>
      <c r="D17" s="37">
        <f t="shared" si="0"/>
        <v>0.22754494787639851</v>
      </c>
      <c r="E17" s="46">
        <f t="shared" si="1"/>
        <v>104.03273970138514</v>
      </c>
      <c r="F17" s="36">
        <v>2541555</v>
      </c>
      <c r="G17" s="35">
        <v>416791</v>
      </c>
      <c r="H17" s="37">
        <f t="shared" si="2"/>
        <v>0.7206951884603281</v>
      </c>
      <c r="I17" s="46">
        <f t="shared" si="3"/>
        <v>74.975894945134016</v>
      </c>
      <c r="J17" s="35">
        <v>62508</v>
      </c>
      <c r="K17" s="37">
        <f t="shared" si="4"/>
        <v>0.10808586279520956</v>
      </c>
      <c r="L17" s="46">
        <f t="shared" si="5"/>
        <v>11.244468429573665</v>
      </c>
      <c r="M17" s="35">
        <v>99019</v>
      </c>
      <c r="N17" s="37">
        <f t="shared" si="6"/>
        <v>0.17121894874446239</v>
      </c>
      <c r="O17" s="47">
        <f t="shared" si="7"/>
        <v>17.812376326677459</v>
      </c>
    </row>
    <row r="18" spans="1:15">
      <c r="A18" s="33" t="s">
        <v>46</v>
      </c>
      <c r="B18" s="45">
        <v>29568</v>
      </c>
      <c r="C18" s="35">
        <v>619384</v>
      </c>
      <c r="D18" s="37">
        <f t="shared" si="0"/>
        <v>1</v>
      </c>
      <c r="E18" s="46">
        <f t="shared" si="1"/>
        <v>20.947781385281385</v>
      </c>
      <c r="F18" s="36">
        <v>619384</v>
      </c>
      <c r="G18" s="35">
        <v>496073</v>
      </c>
      <c r="H18" s="37">
        <f t="shared" si="2"/>
        <v>0.80091348823992869</v>
      </c>
      <c r="I18" s="46">
        <f t="shared" si="3"/>
        <v>16.777360660173159</v>
      </c>
      <c r="J18" s="35">
        <v>20325</v>
      </c>
      <c r="K18" s="37">
        <f t="shared" si="4"/>
        <v>3.2814861216951034E-2</v>
      </c>
      <c r="L18" s="46">
        <f t="shared" si="5"/>
        <v>0.68739853896103897</v>
      </c>
      <c r="M18" s="35">
        <v>102986</v>
      </c>
      <c r="N18" s="37">
        <f t="shared" si="6"/>
        <v>0.16627165054312026</v>
      </c>
      <c r="O18" s="47">
        <f t="shared" si="7"/>
        <v>3.4830221861471862</v>
      </c>
    </row>
    <row r="19" spans="1:15">
      <c r="A19" s="33" t="s">
        <v>47</v>
      </c>
      <c r="B19" s="45">
        <v>22529</v>
      </c>
      <c r="C19" s="35">
        <v>1384082</v>
      </c>
      <c r="D19" s="37">
        <f t="shared" si="0"/>
        <v>1</v>
      </c>
      <c r="E19" s="46">
        <f t="shared" si="1"/>
        <v>61.435571929513074</v>
      </c>
      <c r="F19" s="36">
        <v>1384082</v>
      </c>
      <c r="G19" s="35">
        <v>1086662</v>
      </c>
      <c r="H19" s="37">
        <f t="shared" si="2"/>
        <v>0.78511388776098523</v>
      </c>
      <c r="I19" s="46">
        <f t="shared" si="3"/>
        <v>48.23392072439966</v>
      </c>
      <c r="J19" s="35">
        <v>169236</v>
      </c>
      <c r="K19" s="37">
        <f t="shared" si="4"/>
        <v>0.12227310231619225</v>
      </c>
      <c r="L19" s="46">
        <f t="shared" si="5"/>
        <v>7.5119179723911405</v>
      </c>
      <c r="M19" s="35">
        <v>128184</v>
      </c>
      <c r="N19" s="37">
        <f t="shared" si="6"/>
        <v>9.2613009922822495E-2</v>
      </c>
      <c r="O19" s="47">
        <f t="shared" si="7"/>
        <v>5.6897332327222694</v>
      </c>
    </row>
    <row r="20" spans="1:15">
      <c r="A20" s="33" t="s">
        <v>48</v>
      </c>
      <c r="B20" s="45">
        <v>3616</v>
      </c>
      <c r="C20" s="35">
        <v>261976</v>
      </c>
      <c r="D20" s="37">
        <f t="shared" si="0"/>
        <v>1</v>
      </c>
      <c r="E20" s="46">
        <f t="shared" si="1"/>
        <v>72.44911504424779</v>
      </c>
      <c r="F20" s="36">
        <v>261976</v>
      </c>
      <c r="G20" s="35">
        <v>195662</v>
      </c>
      <c r="H20" s="37">
        <f t="shared" si="2"/>
        <v>0.74686994228478942</v>
      </c>
      <c r="I20" s="46">
        <f t="shared" si="3"/>
        <v>54.110066371681413</v>
      </c>
      <c r="J20" s="35">
        <v>46372</v>
      </c>
      <c r="K20" s="37">
        <f t="shared" si="4"/>
        <v>0.17700858093871194</v>
      </c>
      <c r="L20" s="46">
        <f t="shared" si="5"/>
        <v>12.824115044247788</v>
      </c>
      <c r="M20" s="35">
        <v>19942</v>
      </c>
      <c r="N20" s="37">
        <f t="shared" si="6"/>
        <v>7.6121476776498609E-2</v>
      </c>
      <c r="O20" s="47">
        <f t="shared" si="7"/>
        <v>5.5149336283185839</v>
      </c>
    </row>
    <row r="21" spans="1:15">
      <c r="A21" s="33" t="s">
        <v>49</v>
      </c>
      <c r="B21" s="45">
        <v>17075</v>
      </c>
      <c r="C21" s="35">
        <v>904443</v>
      </c>
      <c r="D21" s="37">
        <f t="shared" si="0"/>
        <v>1</v>
      </c>
      <c r="E21" s="46">
        <f t="shared" si="1"/>
        <v>52.968843338213766</v>
      </c>
      <c r="F21" s="36">
        <v>904443</v>
      </c>
      <c r="G21" s="35">
        <v>607417</v>
      </c>
      <c r="H21" s="37">
        <f t="shared" si="2"/>
        <v>0.67159235020891306</v>
      </c>
      <c r="I21" s="46">
        <f t="shared" si="3"/>
        <v>35.573469985358713</v>
      </c>
      <c r="J21" s="35">
        <v>70153</v>
      </c>
      <c r="K21" s="37">
        <f t="shared" si="4"/>
        <v>7.7564865889834952E-2</v>
      </c>
      <c r="L21" s="46">
        <f t="shared" si="5"/>
        <v>4.1085212298682281</v>
      </c>
      <c r="M21" s="35">
        <v>226873</v>
      </c>
      <c r="N21" s="37">
        <f t="shared" si="6"/>
        <v>0.25084278390125192</v>
      </c>
      <c r="O21" s="47">
        <f t="shared" si="7"/>
        <v>13.286852122986822</v>
      </c>
    </row>
    <row r="22" spans="1:15">
      <c r="A22" s="33" t="s">
        <v>50</v>
      </c>
      <c r="B22" s="45">
        <v>14532</v>
      </c>
      <c r="C22" s="35">
        <v>1107378</v>
      </c>
      <c r="D22" s="37">
        <f t="shared" si="0"/>
        <v>1</v>
      </c>
      <c r="E22" s="46">
        <f t="shared" si="1"/>
        <v>76.202725020644095</v>
      </c>
      <c r="F22" s="36">
        <v>1107378</v>
      </c>
      <c r="G22" s="35">
        <v>844873</v>
      </c>
      <c r="H22" s="37">
        <f t="shared" si="2"/>
        <v>0.76294905623915232</v>
      </c>
      <c r="I22" s="46">
        <f t="shared" si="3"/>
        <v>58.13879713735205</v>
      </c>
      <c r="J22" s="35">
        <v>87231</v>
      </c>
      <c r="K22" s="37">
        <f t="shared" si="4"/>
        <v>7.877256004724674E-2</v>
      </c>
      <c r="L22" s="46">
        <f t="shared" si="5"/>
        <v>6.0026837324525184</v>
      </c>
      <c r="M22" s="35">
        <v>175274</v>
      </c>
      <c r="N22" s="37">
        <f t="shared" si="6"/>
        <v>0.15827838371360095</v>
      </c>
      <c r="O22" s="47">
        <f t="shared" si="7"/>
        <v>12.061244150839526</v>
      </c>
    </row>
    <row r="23" spans="1:15">
      <c r="A23" s="33" t="s">
        <v>51</v>
      </c>
      <c r="B23" s="45">
        <v>1410</v>
      </c>
      <c r="C23" s="35">
        <v>620595</v>
      </c>
      <c r="D23" s="37">
        <f t="shared" si="0"/>
        <v>0.71784090777647969</v>
      </c>
      <c r="E23" s="46">
        <f t="shared" si="1"/>
        <v>440.13829787234044</v>
      </c>
      <c r="F23" s="36">
        <v>864530</v>
      </c>
      <c r="G23" s="35">
        <v>391707</v>
      </c>
      <c r="H23" s="37">
        <f t="shared" si="2"/>
        <v>0.63117975491262412</v>
      </c>
      <c r="I23" s="46">
        <f t="shared" si="3"/>
        <v>277.80638297872338</v>
      </c>
      <c r="J23" s="35">
        <v>25170</v>
      </c>
      <c r="K23" s="37">
        <f t="shared" si="4"/>
        <v>4.055785173905687E-2</v>
      </c>
      <c r="L23" s="46">
        <f t="shared" si="5"/>
        <v>17.851063829787233</v>
      </c>
      <c r="M23" s="35">
        <v>203718</v>
      </c>
      <c r="N23" s="37">
        <f t="shared" si="6"/>
        <v>0.32826239334831897</v>
      </c>
      <c r="O23" s="47">
        <f t="shared" si="7"/>
        <v>144.48085106382979</v>
      </c>
    </row>
    <row r="24" spans="1:15">
      <c r="A24" s="33" t="s">
        <v>52</v>
      </c>
      <c r="B24" s="45">
        <v>25163</v>
      </c>
      <c r="C24" s="35">
        <v>2847701</v>
      </c>
      <c r="D24" s="37">
        <f t="shared" si="0"/>
        <v>0.99129738876409346</v>
      </c>
      <c r="E24" s="46">
        <f t="shared" si="1"/>
        <v>113.17017048841554</v>
      </c>
      <c r="F24" s="36">
        <v>2872701</v>
      </c>
      <c r="G24" s="35">
        <v>1668149</v>
      </c>
      <c r="H24" s="37">
        <f t="shared" si="2"/>
        <v>0.58578797422903595</v>
      </c>
      <c r="I24" s="46">
        <f t="shared" si="3"/>
        <v>66.293724913563565</v>
      </c>
      <c r="J24" s="35">
        <v>267600</v>
      </c>
      <c r="K24" s="37">
        <f t="shared" si="4"/>
        <v>9.3970539744165554E-2</v>
      </c>
      <c r="L24" s="46">
        <f t="shared" si="5"/>
        <v>10.634662003735643</v>
      </c>
      <c r="M24" s="35">
        <v>911952</v>
      </c>
      <c r="N24" s="37">
        <f t="shared" si="6"/>
        <v>0.32024148602679847</v>
      </c>
      <c r="O24" s="47">
        <f t="shared" si="7"/>
        <v>36.241783571116322</v>
      </c>
    </row>
    <row r="25" spans="1:15">
      <c r="A25" s="33" t="s">
        <v>54</v>
      </c>
      <c r="B25" s="45">
        <v>27732</v>
      </c>
      <c r="C25" s="83">
        <v>1720279</v>
      </c>
      <c r="D25" s="37">
        <v>0.9989547517854872</v>
      </c>
      <c r="E25" s="46">
        <v>62.032273186210872</v>
      </c>
      <c r="F25" s="80">
        <v>1722079</v>
      </c>
      <c r="G25" s="83">
        <v>1167335</v>
      </c>
      <c r="H25" s="37">
        <v>0.67857306867083766</v>
      </c>
      <c r="I25" s="46">
        <v>42.093429972594834</v>
      </c>
      <c r="J25" s="83">
        <v>168721</v>
      </c>
      <c r="K25" s="37">
        <v>9.8077695536596093E-2</v>
      </c>
      <c r="L25" s="46">
        <v>6.0839824030001441</v>
      </c>
      <c r="M25" s="83">
        <v>384223</v>
      </c>
      <c r="N25" s="37">
        <v>0.22334923579256621</v>
      </c>
      <c r="O25" s="47">
        <v>13.854860810615895</v>
      </c>
    </row>
    <row r="26" spans="1:15">
      <c r="A26" s="33" t="s">
        <v>57</v>
      </c>
      <c r="B26" s="45">
        <v>34114</v>
      </c>
      <c r="C26" s="35">
        <v>1027132</v>
      </c>
      <c r="D26" s="37">
        <f t="shared" si="0"/>
        <v>1</v>
      </c>
      <c r="E26" s="46">
        <f t="shared" si="1"/>
        <v>30.108811631588203</v>
      </c>
      <c r="F26" s="36">
        <v>1027132</v>
      </c>
      <c r="G26" s="35">
        <v>684245</v>
      </c>
      <c r="H26" s="37">
        <f t="shared" si="2"/>
        <v>0.66617046299793992</v>
      </c>
      <c r="I26" s="46">
        <f t="shared" si="3"/>
        <v>20.057600984932872</v>
      </c>
      <c r="J26" s="35">
        <v>177733</v>
      </c>
      <c r="K26" s="37">
        <f t="shared" si="4"/>
        <v>0.17303812947118774</v>
      </c>
      <c r="L26" s="46">
        <f t="shared" si="5"/>
        <v>5.2099724453303633</v>
      </c>
      <c r="M26" s="35">
        <v>165154</v>
      </c>
      <c r="N26" s="37">
        <f t="shared" si="6"/>
        <v>0.16079140753087237</v>
      </c>
      <c r="O26" s="47">
        <f t="shared" si="7"/>
        <v>4.8412382013249688</v>
      </c>
    </row>
    <row r="27" spans="1:15">
      <c r="A27" s="33" t="s">
        <v>58</v>
      </c>
      <c r="B27" s="45">
        <v>12588</v>
      </c>
      <c r="C27" s="35">
        <v>498894</v>
      </c>
      <c r="D27" s="37">
        <f t="shared" si="0"/>
        <v>1</v>
      </c>
      <c r="E27" s="46">
        <f t="shared" si="1"/>
        <v>39.632507149666345</v>
      </c>
      <c r="F27" s="36">
        <v>498894</v>
      </c>
      <c r="G27" s="35">
        <v>315402</v>
      </c>
      <c r="H27" s="37">
        <f t="shared" si="2"/>
        <v>0.63220243177909541</v>
      </c>
      <c r="I27" s="46">
        <f t="shared" si="3"/>
        <v>25.05576739752145</v>
      </c>
      <c r="J27" s="35">
        <v>74572</v>
      </c>
      <c r="K27" s="37">
        <f t="shared" si="4"/>
        <v>0.14947463789903265</v>
      </c>
      <c r="L27" s="46">
        <f t="shared" si="5"/>
        <v>5.9240546552272004</v>
      </c>
      <c r="M27" s="35">
        <v>108920</v>
      </c>
      <c r="N27" s="37">
        <f t="shared" si="6"/>
        <v>0.21832293032187197</v>
      </c>
      <c r="O27" s="47">
        <f t="shared" si="7"/>
        <v>8.6526850969176987</v>
      </c>
    </row>
    <row r="28" spans="1:15">
      <c r="A28" s="33" t="s">
        <v>59</v>
      </c>
      <c r="B28" s="45">
        <v>75604</v>
      </c>
      <c r="C28" s="35">
        <v>2533087</v>
      </c>
      <c r="D28" s="37">
        <f t="shared" si="0"/>
        <v>0.95493379968793246</v>
      </c>
      <c r="E28" s="46">
        <f t="shared" si="1"/>
        <v>33.50466906512883</v>
      </c>
      <c r="F28" s="36">
        <v>2652631</v>
      </c>
      <c r="G28" s="35">
        <v>2077877</v>
      </c>
      <c r="H28" s="37">
        <f t="shared" si="2"/>
        <v>0.82029436809710843</v>
      </c>
      <c r="I28" s="46">
        <f t="shared" si="3"/>
        <v>27.48369133908259</v>
      </c>
      <c r="J28" s="35">
        <v>130574</v>
      </c>
      <c r="K28" s="37">
        <f t="shared" si="4"/>
        <v>5.1547380725573182E-2</v>
      </c>
      <c r="L28" s="46">
        <f t="shared" si="5"/>
        <v>1.72707793238453</v>
      </c>
      <c r="M28" s="35">
        <v>324636</v>
      </c>
      <c r="N28" s="37">
        <f t="shared" si="6"/>
        <v>0.12815825117731844</v>
      </c>
      <c r="O28" s="47">
        <f t="shared" si="7"/>
        <v>4.2938997936617112</v>
      </c>
    </row>
    <row r="29" spans="1:15">
      <c r="A29" s="33" t="s">
        <v>60</v>
      </c>
      <c r="B29" s="45">
        <v>17871</v>
      </c>
      <c r="C29" s="35">
        <v>728687</v>
      </c>
      <c r="D29" s="37">
        <f t="shared" si="0"/>
        <v>1</v>
      </c>
      <c r="E29" s="46">
        <f t="shared" si="1"/>
        <v>40.774830731352473</v>
      </c>
      <c r="F29" s="36">
        <v>728687</v>
      </c>
      <c r="G29" s="35">
        <v>515351</v>
      </c>
      <c r="H29" s="37">
        <f t="shared" si="2"/>
        <v>0.70723232334321873</v>
      </c>
      <c r="I29" s="46">
        <f t="shared" si="3"/>
        <v>28.837278272060882</v>
      </c>
      <c r="J29" s="35">
        <v>53329</v>
      </c>
      <c r="K29" s="37">
        <f t="shared" si="4"/>
        <v>7.3185057507544393E-2</v>
      </c>
      <c r="L29" s="46">
        <f t="shared" si="5"/>
        <v>2.984108331934419</v>
      </c>
      <c r="M29" s="35">
        <v>160007</v>
      </c>
      <c r="N29" s="37">
        <f t="shared" si="6"/>
        <v>0.21958261914923691</v>
      </c>
      <c r="O29" s="47">
        <f t="shared" si="7"/>
        <v>8.9534441273571712</v>
      </c>
    </row>
    <row r="30" spans="1:15">
      <c r="A30" s="33" t="s">
        <v>62</v>
      </c>
      <c r="B30" s="45">
        <v>190934</v>
      </c>
      <c r="C30" s="83">
        <v>14921018</v>
      </c>
      <c r="D30" s="37">
        <v>0.98752226323601544</v>
      </c>
      <c r="E30" s="46">
        <v>78.147516943027441</v>
      </c>
      <c r="F30" s="80">
        <v>15109551</v>
      </c>
      <c r="G30" s="83">
        <v>9116645</v>
      </c>
      <c r="H30" s="37">
        <v>0.61099349923711643</v>
      </c>
      <c r="I30" s="46">
        <v>47.747624833712173</v>
      </c>
      <c r="J30" s="83">
        <v>662008</v>
      </c>
      <c r="K30" s="37">
        <v>4.4367482165090878E-2</v>
      </c>
      <c r="L30" s="46">
        <v>3.4672085642159072</v>
      </c>
      <c r="M30" s="83">
        <v>5142365</v>
      </c>
      <c r="N30" s="37">
        <v>0.34463901859779272</v>
      </c>
      <c r="O30" s="47">
        <v>26.932683545099355</v>
      </c>
    </row>
    <row r="31" spans="1:15">
      <c r="A31" s="33" t="s">
        <v>64</v>
      </c>
      <c r="B31" s="45">
        <v>8020</v>
      </c>
      <c r="C31" s="35">
        <v>161749</v>
      </c>
      <c r="D31" s="37">
        <f t="shared" si="0"/>
        <v>1</v>
      </c>
      <c r="E31" s="46">
        <f t="shared" si="1"/>
        <v>20.168204488778056</v>
      </c>
      <c r="F31" s="36">
        <v>161749</v>
      </c>
      <c r="G31" s="35">
        <v>98954</v>
      </c>
      <c r="H31" s="37">
        <f t="shared" si="2"/>
        <v>0.61177503415786183</v>
      </c>
      <c r="I31" s="46">
        <f t="shared" si="3"/>
        <v>12.338403990024938</v>
      </c>
      <c r="J31" s="35">
        <v>15345</v>
      </c>
      <c r="K31" s="37">
        <f t="shared" si="4"/>
        <v>9.4869210937934698E-2</v>
      </c>
      <c r="L31" s="46">
        <f t="shared" si="5"/>
        <v>1.9133416458852868</v>
      </c>
      <c r="M31" s="35">
        <v>47450</v>
      </c>
      <c r="N31" s="37">
        <f t="shared" si="6"/>
        <v>0.2933557549042034</v>
      </c>
      <c r="O31" s="47">
        <f t="shared" si="7"/>
        <v>5.9164588528678301</v>
      </c>
    </row>
    <row r="32" spans="1:15">
      <c r="A32" s="33" t="s">
        <v>66</v>
      </c>
      <c r="B32" s="45">
        <v>10384</v>
      </c>
      <c r="C32" s="83">
        <v>740808</v>
      </c>
      <c r="D32" s="37">
        <v>0.97131199127297141</v>
      </c>
      <c r="E32" s="46">
        <v>71.341294298921412</v>
      </c>
      <c r="F32" s="80">
        <v>762688</v>
      </c>
      <c r="G32" s="83">
        <v>505915</v>
      </c>
      <c r="H32" s="37">
        <v>0.68292324056975628</v>
      </c>
      <c r="I32" s="46">
        <v>48.72062788906009</v>
      </c>
      <c r="J32" s="83">
        <v>51754</v>
      </c>
      <c r="K32" s="37">
        <v>6.9861556570663383E-2</v>
      </c>
      <c r="L32" s="46">
        <v>4.9840138674884438</v>
      </c>
      <c r="M32" s="83">
        <v>183139</v>
      </c>
      <c r="N32" s="37">
        <v>0.24721520285958035</v>
      </c>
      <c r="O32" s="47">
        <v>17.636652542372882</v>
      </c>
    </row>
    <row r="33" spans="1:15">
      <c r="A33" s="33" t="s">
        <v>69</v>
      </c>
      <c r="B33" s="45">
        <v>22118</v>
      </c>
      <c r="C33" s="83">
        <v>1929228</v>
      </c>
      <c r="D33" s="37">
        <v>0.98559283631743477</v>
      </c>
      <c r="E33" s="46">
        <v>87.224342164752684</v>
      </c>
      <c r="F33" s="80">
        <v>1957429</v>
      </c>
      <c r="G33" s="83">
        <v>1331605</v>
      </c>
      <c r="H33" s="37">
        <v>0.69022686794925225</v>
      </c>
      <c r="I33" s="46">
        <v>60.204584501311146</v>
      </c>
      <c r="J33" s="83">
        <v>181013</v>
      </c>
      <c r="K33" s="37">
        <v>9.382664983091682E-2</v>
      </c>
      <c r="L33" s="46">
        <v>8.183967809024324</v>
      </c>
      <c r="M33" s="83">
        <v>416610</v>
      </c>
      <c r="N33" s="37">
        <v>0.21594648221983093</v>
      </c>
      <c r="O33" s="47">
        <v>18.835789854417218</v>
      </c>
    </row>
    <row r="34" spans="1:15">
      <c r="A34" s="33" t="s">
        <v>71</v>
      </c>
      <c r="B34" s="45">
        <v>31931</v>
      </c>
      <c r="C34" s="35">
        <v>1318975</v>
      </c>
      <c r="D34" s="37">
        <f t="shared" si="0"/>
        <v>0.97711478241930505</v>
      </c>
      <c r="E34" s="46">
        <f t="shared" si="1"/>
        <v>41.307037048636118</v>
      </c>
      <c r="F34" s="36">
        <v>1349867</v>
      </c>
      <c r="G34" s="35">
        <v>1043396</v>
      </c>
      <c r="H34" s="37">
        <f t="shared" si="2"/>
        <v>0.79106578972308039</v>
      </c>
      <c r="I34" s="46">
        <f t="shared" si="3"/>
        <v>32.676583883999875</v>
      </c>
      <c r="J34" s="35">
        <v>108342</v>
      </c>
      <c r="K34" s="37">
        <f t="shared" si="4"/>
        <v>8.2141056502208154E-2</v>
      </c>
      <c r="L34" s="46">
        <f t="shared" si="5"/>
        <v>3.3930036641508252</v>
      </c>
      <c r="M34" s="35">
        <v>167237</v>
      </c>
      <c r="N34" s="37">
        <f t="shared" si="6"/>
        <v>0.12679315377471143</v>
      </c>
      <c r="O34" s="47">
        <f t="shared" si="7"/>
        <v>5.2374495004854218</v>
      </c>
    </row>
    <row r="35" spans="1:15">
      <c r="A35" s="33" t="s">
        <v>72</v>
      </c>
      <c r="B35" s="45">
        <v>16359</v>
      </c>
      <c r="C35" s="35">
        <v>767664</v>
      </c>
      <c r="D35" s="37">
        <f t="shared" si="0"/>
        <v>0.98083468768207049</v>
      </c>
      <c r="E35" s="46">
        <f t="shared" si="1"/>
        <v>46.926095727122686</v>
      </c>
      <c r="F35" s="36">
        <v>782664</v>
      </c>
      <c r="G35" s="35">
        <v>554793</v>
      </c>
      <c r="H35" s="37">
        <f t="shared" si="2"/>
        <v>0.72270290126930536</v>
      </c>
      <c r="I35" s="46">
        <f t="shared" si="3"/>
        <v>33.913625527232718</v>
      </c>
      <c r="J35" s="35">
        <v>52133</v>
      </c>
      <c r="K35" s="37">
        <f t="shared" si="4"/>
        <v>6.7911221576106212E-2</v>
      </c>
      <c r="L35" s="46">
        <f t="shared" si="5"/>
        <v>3.1868084846261997</v>
      </c>
      <c r="M35" s="35">
        <v>160738</v>
      </c>
      <c r="N35" s="37">
        <f t="shared" si="6"/>
        <v>0.20938587715458848</v>
      </c>
      <c r="O35" s="47">
        <f t="shared" si="7"/>
        <v>9.8256617152637684</v>
      </c>
    </row>
    <row r="36" spans="1:15">
      <c r="A36" s="33" t="s">
        <v>73</v>
      </c>
      <c r="B36" s="45">
        <v>11147</v>
      </c>
      <c r="C36" s="35">
        <v>390636</v>
      </c>
      <c r="D36" s="37">
        <f t="shared" si="0"/>
        <v>0.8273802463696901</v>
      </c>
      <c r="E36" s="46">
        <f t="shared" si="1"/>
        <v>35.044047725845516</v>
      </c>
      <c r="F36" s="36">
        <v>472136</v>
      </c>
      <c r="G36" s="35">
        <v>284681</v>
      </c>
      <c r="H36" s="37">
        <f t="shared" si="2"/>
        <v>0.72876283803848085</v>
      </c>
      <c r="I36" s="46">
        <f t="shared" si="3"/>
        <v>25.538799677043151</v>
      </c>
      <c r="J36" s="35">
        <v>29915</v>
      </c>
      <c r="K36" s="37">
        <f t="shared" si="4"/>
        <v>7.6580243500343037E-2</v>
      </c>
      <c r="L36" s="46">
        <f t="shared" si="5"/>
        <v>2.6836817080828923</v>
      </c>
      <c r="M36" s="35">
        <v>76040</v>
      </c>
      <c r="N36" s="37">
        <f t="shared" si="6"/>
        <v>0.19465691846117614</v>
      </c>
      <c r="O36" s="47">
        <f t="shared" si="7"/>
        <v>6.8215663407194764</v>
      </c>
    </row>
    <row r="37" spans="1:15">
      <c r="A37" s="33" t="s">
        <v>75</v>
      </c>
      <c r="B37" s="45">
        <v>82823</v>
      </c>
      <c r="C37" s="83">
        <v>4585773</v>
      </c>
      <c r="D37" s="37">
        <v>0.84694255409960983</v>
      </c>
      <c r="E37" s="46">
        <v>55.368351786339545</v>
      </c>
      <c r="F37" s="80">
        <v>5414503</v>
      </c>
      <c r="G37" s="83">
        <v>3371215</v>
      </c>
      <c r="H37" s="37">
        <v>0.73514650637962242</v>
      </c>
      <c r="I37" s="46">
        <v>40.703850379725438</v>
      </c>
      <c r="J37" s="83">
        <v>393604</v>
      </c>
      <c r="K37" s="37">
        <v>8.583154901038495E-2</v>
      </c>
      <c r="L37" s="46">
        <v>4.7523513999734375</v>
      </c>
      <c r="M37" s="83">
        <v>820954</v>
      </c>
      <c r="N37" s="37">
        <v>0.17902194460999268</v>
      </c>
      <c r="O37" s="47">
        <v>9.9121500066406671</v>
      </c>
    </row>
    <row r="38" spans="1:15">
      <c r="A38" s="33" t="s">
        <v>77</v>
      </c>
      <c r="B38" s="45">
        <v>6528</v>
      </c>
      <c r="C38" s="35">
        <v>314352</v>
      </c>
      <c r="D38" s="37">
        <f t="shared" si="0"/>
        <v>1</v>
      </c>
      <c r="E38" s="46">
        <f t="shared" si="1"/>
        <v>48.154411764705884</v>
      </c>
      <c r="F38" s="36">
        <v>314352</v>
      </c>
      <c r="G38" s="35">
        <v>235889</v>
      </c>
      <c r="H38" s="37">
        <f t="shared" si="2"/>
        <v>0.75039764340611803</v>
      </c>
      <c r="I38" s="46">
        <f t="shared" si="3"/>
        <v>36.134957107843135</v>
      </c>
      <c r="J38" s="35">
        <v>41626</v>
      </c>
      <c r="K38" s="37">
        <f t="shared" si="4"/>
        <v>0.13241843538453707</v>
      </c>
      <c r="L38" s="46">
        <f t="shared" si="5"/>
        <v>6.3765318627450984</v>
      </c>
      <c r="M38" s="35">
        <v>36837</v>
      </c>
      <c r="N38" s="37">
        <f t="shared" si="6"/>
        <v>0.11718392120934494</v>
      </c>
      <c r="O38" s="47">
        <f t="shared" si="7"/>
        <v>5.6429227941176467</v>
      </c>
    </row>
    <row r="39" spans="1:15">
      <c r="A39" s="33" t="s">
        <v>78</v>
      </c>
      <c r="B39" s="45">
        <v>31012</v>
      </c>
      <c r="C39" s="35">
        <v>1139972</v>
      </c>
      <c r="D39" s="37">
        <f t="shared" si="0"/>
        <v>1</v>
      </c>
      <c r="E39" s="46">
        <f t="shared" si="1"/>
        <v>36.759061008641815</v>
      </c>
      <c r="F39" s="36">
        <v>1139972</v>
      </c>
      <c r="G39" s="35">
        <v>820810</v>
      </c>
      <c r="H39" s="37">
        <f t="shared" si="2"/>
        <v>0.72002645679016675</v>
      </c>
      <c r="I39" s="46">
        <f t="shared" si="3"/>
        <v>26.467496452985941</v>
      </c>
      <c r="J39" s="35">
        <v>71380</v>
      </c>
      <c r="K39" s="37">
        <f t="shared" si="4"/>
        <v>6.2615573014074027E-2</v>
      </c>
      <c r="L39" s="46">
        <f t="shared" si="5"/>
        <v>2.3016896685154133</v>
      </c>
      <c r="M39" s="35">
        <v>247782</v>
      </c>
      <c r="N39" s="37">
        <f t="shared" si="6"/>
        <v>0.2173579701957592</v>
      </c>
      <c r="O39" s="47">
        <f t="shared" si="7"/>
        <v>7.9898748871404619</v>
      </c>
    </row>
    <row r="40" spans="1:15">
      <c r="A40" s="33" t="s">
        <v>79</v>
      </c>
      <c r="B40" s="45">
        <v>23359</v>
      </c>
      <c r="C40" s="35">
        <v>2526577</v>
      </c>
      <c r="D40" s="37">
        <f t="shared" si="0"/>
        <v>0.936987690289113</v>
      </c>
      <c r="E40" s="46">
        <f t="shared" si="1"/>
        <v>108.16289224709962</v>
      </c>
      <c r="F40" s="36">
        <v>2696489</v>
      </c>
      <c r="G40" s="35">
        <v>1675403</v>
      </c>
      <c r="H40" s="37">
        <f t="shared" si="2"/>
        <v>0.6631117911704254</v>
      </c>
      <c r="I40" s="46">
        <f t="shared" si="3"/>
        <v>71.724089216147945</v>
      </c>
      <c r="J40" s="35">
        <v>135378</v>
      </c>
      <c r="K40" s="37">
        <f t="shared" si="4"/>
        <v>5.3581584887379248E-2</v>
      </c>
      <c r="L40" s="46">
        <f t="shared" si="5"/>
        <v>5.7955391926024227</v>
      </c>
      <c r="M40" s="35">
        <v>715796</v>
      </c>
      <c r="N40" s="37">
        <f t="shared" si="6"/>
        <v>0.2833066239421953</v>
      </c>
      <c r="O40" s="47">
        <f t="shared" si="7"/>
        <v>30.643263838349245</v>
      </c>
    </row>
    <row r="41" spans="1:15">
      <c r="A41" s="33" t="s">
        <v>80</v>
      </c>
      <c r="B41" s="45">
        <v>43240</v>
      </c>
      <c r="C41" s="35">
        <v>1207535</v>
      </c>
      <c r="D41" s="37">
        <f t="shared" si="0"/>
        <v>1</v>
      </c>
      <c r="E41" s="46">
        <f t="shared" si="1"/>
        <v>27.926341350601295</v>
      </c>
      <c r="F41" s="36">
        <v>1207535</v>
      </c>
      <c r="G41" s="35">
        <v>910106</v>
      </c>
      <c r="H41" s="37">
        <f t="shared" si="2"/>
        <v>0.75368912702323332</v>
      </c>
      <c r="I41" s="46">
        <f t="shared" si="3"/>
        <v>21.04777983348751</v>
      </c>
      <c r="J41" s="35">
        <v>49645</v>
      </c>
      <c r="K41" s="37">
        <f t="shared" si="4"/>
        <v>4.1112679963727757E-2</v>
      </c>
      <c r="L41" s="46">
        <f t="shared" si="5"/>
        <v>1.1481267345050878</v>
      </c>
      <c r="M41" s="35">
        <v>247784</v>
      </c>
      <c r="N41" s="37">
        <f t="shared" si="6"/>
        <v>0.20519819301303896</v>
      </c>
      <c r="O41" s="47">
        <f t="shared" si="7"/>
        <v>5.7304347826086959</v>
      </c>
    </row>
    <row r="42" spans="1:15">
      <c r="A42" s="42"/>
      <c r="B42" s="42"/>
      <c r="C42" s="42"/>
      <c r="D42" s="43"/>
      <c r="E42" s="42"/>
      <c r="F42" s="42"/>
      <c r="G42" s="42"/>
      <c r="H42" s="48"/>
      <c r="I42" s="42"/>
      <c r="J42" s="42"/>
      <c r="K42" s="43"/>
      <c r="L42" s="42"/>
      <c r="M42" s="42"/>
      <c r="N42" s="43"/>
      <c r="O42" s="49"/>
    </row>
    <row r="43" spans="1:15">
      <c r="A43" s="3" t="s">
        <v>81</v>
      </c>
      <c r="B43" s="4">
        <f>SUM(B3:B41)</f>
        <v>1097379</v>
      </c>
      <c r="C43" s="7">
        <f>SUM(C3:C41)</f>
        <v>61231967</v>
      </c>
      <c r="D43" s="6">
        <f>C43/F43</f>
        <v>0.92616962102713529</v>
      </c>
      <c r="E43" s="8">
        <f>C43/B43</f>
        <v>55.79837685977224</v>
      </c>
      <c r="F43" s="5">
        <f>SUM(F3:F41)</f>
        <v>66113124</v>
      </c>
      <c r="G43" s="5">
        <f>SUM(G3:G41)</f>
        <v>42877706</v>
      </c>
      <c r="H43" s="9">
        <f t="shared" ref="H43" si="8">G43/C43</f>
        <v>0.7002503447259828</v>
      </c>
      <c r="I43" s="8">
        <f>G43/B43</f>
        <v>39.072832631205813</v>
      </c>
      <c r="J43" s="5">
        <f>SUM(J3:J41)</f>
        <v>4377183</v>
      </c>
      <c r="K43" s="6">
        <f>J43/C43</f>
        <v>7.1485258672157312E-2</v>
      </c>
      <c r="L43" s="8">
        <f>J43/B43</f>
        <v>3.9887614033073349</v>
      </c>
      <c r="M43" s="5">
        <f>SUM(M3:M41)</f>
        <v>13977078</v>
      </c>
      <c r="N43" s="6">
        <f>M43/C43</f>
        <v>0.22826439660185993</v>
      </c>
      <c r="O43" s="8">
        <f>M43/B43</f>
        <v>12.736782825259095</v>
      </c>
    </row>
    <row r="44" spans="1:15">
      <c r="A44" s="3" t="s">
        <v>82</v>
      </c>
      <c r="B44" s="4">
        <f t="shared" ref="B44:O44" si="9">AVERAGE(B3:B41)</f>
        <v>28137.923076923078</v>
      </c>
      <c r="C44" s="7">
        <f t="shared" si="9"/>
        <v>1570050.435897436</v>
      </c>
      <c r="D44" s="6">
        <f t="shared" si="9"/>
        <v>0.92512596731364005</v>
      </c>
      <c r="E44" s="8">
        <f t="shared" si="9"/>
        <v>64.428557425744202</v>
      </c>
      <c r="F44" s="5">
        <f t="shared" si="9"/>
        <v>1695208.3076923077</v>
      </c>
      <c r="G44" s="5">
        <f t="shared" si="9"/>
        <v>1099428.358974359</v>
      </c>
      <c r="H44" s="6">
        <f t="shared" si="9"/>
        <v>0.71091737657957288</v>
      </c>
      <c r="I44" s="8">
        <f t="shared" si="9"/>
        <v>45.005999272568467</v>
      </c>
      <c r="J44" s="5">
        <f t="shared" si="9"/>
        <v>112235.46153846153</v>
      </c>
      <c r="K44" s="6">
        <f t="shared" si="9"/>
        <v>8.3780415589093091E-2</v>
      </c>
      <c r="L44" s="8">
        <f t="shared" si="9"/>
        <v>4.973481341113656</v>
      </c>
      <c r="M44" s="5">
        <f t="shared" si="9"/>
        <v>358386.61538461538</v>
      </c>
      <c r="N44" s="6">
        <f t="shared" si="9"/>
        <v>0.20530220783133407</v>
      </c>
      <c r="O44" s="8">
        <f t="shared" si="9"/>
        <v>14.449076812062085</v>
      </c>
    </row>
    <row r="45" spans="1:15">
      <c r="A45" s="3" t="s">
        <v>83</v>
      </c>
      <c r="B45" s="4">
        <f t="shared" ref="B45:O45" si="10">MEDIAN(B3:B41)</f>
        <v>17871</v>
      </c>
      <c r="C45" s="7">
        <f t="shared" si="10"/>
        <v>1027132</v>
      </c>
      <c r="D45" s="6">
        <f t="shared" si="10"/>
        <v>0.98752226323601544</v>
      </c>
      <c r="E45" s="8">
        <f t="shared" si="10"/>
        <v>50.150431411779415</v>
      </c>
      <c r="F45" s="5">
        <f t="shared" si="10"/>
        <v>1107378</v>
      </c>
      <c r="G45" s="5">
        <f t="shared" si="10"/>
        <v>684245</v>
      </c>
      <c r="H45" s="6">
        <f t="shared" si="10"/>
        <v>0.71097536219371915</v>
      </c>
      <c r="I45" s="8">
        <f t="shared" si="10"/>
        <v>35.573469985358713</v>
      </c>
      <c r="J45" s="5">
        <f t="shared" si="10"/>
        <v>70153</v>
      </c>
      <c r="K45" s="6">
        <f t="shared" si="10"/>
        <v>7.877256004724674E-2</v>
      </c>
      <c r="L45" s="8">
        <f t="shared" si="10"/>
        <v>4.0630236338626986</v>
      </c>
      <c r="M45" s="5">
        <f t="shared" si="10"/>
        <v>175274</v>
      </c>
      <c r="N45" s="6">
        <f t="shared" si="10"/>
        <v>0.20918172179105704</v>
      </c>
      <c r="O45" s="8">
        <f t="shared" si="10"/>
        <v>9.2060014289116463</v>
      </c>
    </row>
  </sheetData>
  <sheetProtection sort="0" autoFilter="0"/>
  <autoFilter ref="A2:O2" xr:uid="{619CFAC1-C6C7-4755-8F1E-0F40CA0C6451}">
    <sortState xmlns:xlrd2="http://schemas.microsoft.com/office/spreadsheetml/2017/richdata2" ref="A4:O50">
      <sortCondition ref="A2"/>
    </sortState>
  </autoFilter>
  <sortState xmlns:xlrd2="http://schemas.microsoft.com/office/spreadsheetml/2017/richdata2" ref="A4:O41">
    <sortCondition ref="A3:A41"/>
  </sortState>
  <mergeCells count="6">
    <mergeCell ref="A1:A2"/>
    <mergeCell ref="M1:O1"/>
    <mergeCell ref="C1:F1"/>
    <mergeCell ref="G1:I1"/>
    <mergeCell ref="J1:L1"/>
    <mergeCell ref="B1:B2"/>
  </mergeCells>
  <conditionalFormatting sqref="A3:O41">
    <cfRule type="expression" dxfId="4" priority="1">
      <formula>MOD(ROW(),2)=0</formula>
    </cfRule>
  </conditionalFormatting>
  <pageMargins left="0.7" right="0.7" top="0.75" bottom="0.75" header="0.3" footer="0.3"/>
  <pageSetup orientation="portrait" r:id="rId1"/>
  <ignoredErrors>
    <ignoredError sqref="D43 H43 K43 N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32A3-672E-4D5C-914E-D6EC216E9012}">
  <sheetPr>
    <tabColor theme="7" tint="0.39997558519241921"/>
  </sheetPr>
  <dimension ref="A1:L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cols>
    <col min="1" max="1" width="16.42578125" style="1" customWidth="1"/>
    <col min="2" max="2" width="14" style="1" customWidth="1"/>
    <col min="3" max="3" width="15.28515625" style="1" customWidth="1"/>
    <col min="4" max="4" width="14.42578125" style="1" customWidth="1"/>
    <col min="5" max="5" width="15" style="2" customWidth="1"/>
    <col min="6" max="6" width="14.7109375" style="1" customWidth="1"/>
    <col min="7" max="7" width="15.85546875" style="1" customWidth="1"/>
    <col min="8" max="8" width="16" style="2" customWidth="1"/>
    <col min="9" max="9" width="16.42578125" style="1" customWidth="1"/>
    <col min="10" max="10" width="14.140625" style="1" customWidth="1"/>
    <col min="11" max="11" width="14.140625" style="2" customWidth="1"/>
    <col min="12" max="12" width="13.42578125" style="1" customWidth="1"/>
    <col min="13" max="16384" width="9.140625" style="1"/>
  </cols>
  <sheetData>
    <row r="1" spans="1:12" ht="16.5" customHeight="1">
      <c r="A1" s="125" t="s">
        <v>195</v>
      </c>
      <c r="B1" s="127" t="s">
        <v>0</v>
      </c>
      <c r="C1" s="138" t="s">
        <v>88</v>
      </c>
      <c r="D1" s="135" t="s">
        <v>84</v>
      </c>
      <c r="E1" s="136"/>
      <c r="F1" s="137"/>
      <c r="G1" s="130" t="s">
        <v>101</v>
      </c>
      <c r="H1" s="130"/>
      <c r="I1" s="130"/>
      <c r="J1" s="132" t="s">
        <v>102</v>
      </c>
      <c r="K1" s="133"/>
      <c r="L1" s="134"/>
    </row>
    <row r="2" spans="1:12" ht="51">
      <c r="A2" s="126"/>
      <c r="B2" s="128"/>
      <c r="C2" s="139"/>
      <c r="D2" s="16" t="s">
        <v>92</v>
      </c>
      <c r="E2" s="23" t="s">
        <v>93</v>
      </c>
      <c r="F2" s="23" t="s">
        <v>94</v>
      </c>
      <c r="G2" s="10" t="s">
        <v>103</v>
      </c>
      <c r="H2" s="11" t="s">
        <v>104</v>
      </c>
      <c r="I2" s="112" t="s">
        <v>105</v>
      </c>
      <c r="J2" s="20" t="s">
        <v>106</v>
      </c>
      <c r="K2" s="26" t="s">
        <v>107</v>
      </c>
      <c r="L2" s="26" t="s">
        <v>108</v>
      </c>
    </row>
    <row r="3" spans="1:12">
      <c r="A3" s="149" t="s">
        <v>25</v>
      </c>
      <c r="B3" s="45">
        <v>17153</v>
      </c>
      <c r="C3" s="36">
        <v>1857780</v>
      </c>
      <c r="D3" s="35">
        <v>1532848</v>
      </c>
      <c r="E3" s="37">
        <f>D3/C3</f>
        <v>0.82509662069782208</v>
      </c>
      <c r="F3" s="46">
        <f>D3/B3</f>
        <v>89.363260071124586</v>
      </c>
      <c r="G3" s="35">
        <v>1123709</v>
      </c>
      <c r="H3" s="37">
        <f>G3/D3</f>
        <v>0.73308573322338544</v>
      </c>
      <c r="I3" s="46">
        <f>G3/B3</f>
        <v>65.510931032472456</v>
      </c>
      <c r="J3" s="35">
        <v>409139</v>
      </c>
      <c r="K3" s="37">
        <f>J3/D3</f>
        <v>0.26691426677661451</v>
      </c>
      <c r="L3" s="47">
        <f>J3/B3</f>
        <v>23.85232903865213</v>
      </c>
    </row>
    <row r="4" spans="1:12">
      <c r="A4" s="149" t="s">
        <v>26</v>
      </c>
      <c r="B4" s="45">
        <v>22493</v>
      </c>
      <c r="C4" s="36">
        <v>1051556</v>
      </c>
      <c r="D4" s="35">
        <v>779334</v>
      </c>
      <c r="E4" s="37">
        <f>D4/C4</f>
        <v>0.74112458109696489</v>
      </c>
      <c r="F4" s="46">
        <f>D4/B4</f>
        <v>34.647845996532254</v>
      </c>
      <c r="G4" s="35">
        <v>627900</v>
      </c>
      <c r="H4" s="37">
        <f>G4/D4</f>
        <v>0.80568793354325619</v>
      </c>
      <c r="I4" s="46">
        <f>G4/B4</f>
        <v>27.915351442671053</v>
      </c>
      <c r="J4" s="35">
        <v>151434</v>
      </c>
      <c r="K4" s="37">
        <f>J4/D4</f>
        <v>0.19431206645674384</v>
      </c>
      <c r="L4" s="47">
        <f>J4/B4</f>
        <v>6.7324945538612013</v>
      </c>
    </row>
    <row r="5" spans="1:12">
      <c r="A5" s="149" t="s">
        <v>28</v>
      </c>
      <c r="B5" s="45">
        <v>16158</v>
      </c>
      <c r="C5" s="80">
        <v>1179017</v>
      </c>
      <c r="D5" s="83">
        <v>881026</v>
      </c>
      <c r="E5" s="37">
        <v>0.74725470455472653</v>
      </c>
      <c r="F5" s="46">
        <v>54.525683871766304</v>
      </c>
      <c r="G5" s="83">
        <v>669308</v>
      </c>
      <c r="H5" s="37">
        <v>0.75969154145280615</v>
      </c>
      <c r="I5" s="46">
        <v>41.422700829310557</v>
      </c>
      <c r="J5" s="83">
        <v>211718</v>
      </c>
      <c r="K5" s="37">
        <v>0.24030845854719385</v>
      </c>
      <c r="L5" s="47">
        <v>13.102983042455749</v>
      </c>
    </row>
    <row r="6" spans="1:12">
      <c r="A6" s="149" t="s">
        <v>30</v>
      </c>
      <c r="B6" s="45">
        <v>22583</v>
      </c>
      <c r="C6" s="36">
        <v>236837</v>
      </c>
      <c r="D6" s="35">
        <v>142173</v>
      </c>
      <c r="E6" s="37">
        <f t="shared" ref="E6:E14" si="0">D6/C6</f>
        <v>0.60029893977714632</v>
      </c>
      <c r="F6" s="46">
        <f t="shared" ref="F6:F14" si="1">D6/B6</f>
        <v>6.2955763184696449</v>
      </c>
      <c r="G6" s="35">
        <v>136543</v>
      </c>
      <c r="H6" s="37">
        <f t="shared" ref="H6:H14" si="2">G6/D6</f>
        <v>0.96040035731116313</v>
      </c>
      <c r="I6" s="46">
        <f t="shared" ref="I6:I14" si="3">G6/B6</f>
        <v>6.0462737457379445</v>
      </c>
      <c r="J6" s="35">
        <v>5630</v>
      </c>
      <c r="K6" s="37">
        <f t="shared" ref="K6:K14" si="4">J6/D6</f>
        <v>3.9599642688836839E-2</v>
      </c>
      <c r="L6" s="47">
        <f t="shared" ref="L6:L14" si="5">J6/B6</f>
        <v>0.24930257273170084</v>
      </c>
    </row>
    <row r="7" spans="1:12">
      <c r="A7" s="149" t="s">
        <v>31</v>
      </c>
      <c r="B7" s="45">
        <v>7997</v>
      </c>
      <c r="C7" s="36">
        <v>401053</v>
      </c>
      <c r="D7" s="35">
        <v>283352</v>
      </c>
      <c r="E7" s="37">
        <f t="shared" si="0"/>
        <v>0.70652008587393689</v>
      </c>
      <c r="F7" s="46">
        <f t="shared" si="1"/>
        <v>35.432287107665374</v>
      </c>
      <c r="G7" s="35">
        <v>247091</v>
      </c>
      <c r="H7" s="37">
        <f t="shared" si="2"/>
        <v>0.87202843106807082</v>
      </c>
      <c r="I7" s="46">
        <f t="shared" si="3"/>
        <v>30.89796173565087</v>
      </c>
      <c r="J7" s="35">
        <v>36261</v>
      </c>
      <c r="K7" s="37">
        <f t="shared" si="4"/>
        <v>0.12797156893192918</v>
      </c>
      <c r="L7" s="47">
        <f t="shared" si="5"/>
        <v>4.5343253720145054</v>
      </c>
    </row>
    <row r="8" spans="1:12">
      <c r="A8" s="149" t="s">
        <v>32</v>
      </c>
      <c r="B8" s="45">
        <v>35688</v>
      </c>
      <c r="C8" s="36">
        <v>1285707</v>
      </c>
      <c r="D8" s="35">
        <v>914106</v>
      </c>
      <c r="E8" s="37">
        <f t="shared" si="0"/>
        <v>0.71097536219371915</v>
      </c>
      <c r="F8" s="46">
        <f t="shared" si="1"/>
        <v>25.613819771351714</v>
      </c>
      <c r="G8" s="35">
        <v>767750</v>
      </c>
      <c r="H8" s="37">
        <f t="shared" si="2"/>
        <v>0.83989165370318108</v>
      </c>
      <c r="I8" s="46">
        <f t="shared" si="3"/>
        <v>21.512833445415826</v>
      </c>
      <c r="J8" s="35">
        <v>146356</v>
      </c>
      <c r="K8" s="37">
        <f t="shared" si="4"/>
        <v>0.16010834629681897</v>
      </c>
      <c r="L8" s="47">
        <f t="shared" si="5"/>
        <v>4.1009863259358887</v>
      </c>
    </row>
    <row r="9" spans="1:12">
      <c r="A9" s="149" t="s">
        <v>33</v>
      </c>
      <c r="B9" s="45">
        <v>82934</v>
      </c>
      <c r="C9" s="36">
        <v>4108109</v>
      </c>
      <c r="D9" s="35">
        <v>3157595</v>
      </c>
      <c r="E9" s="37">
        <f t="shared" si="0"/>
        <v>0.76862493181169245</v>
      </c>
      <c r="F9" s="46">
        <f t="shared" si="1"/>
        <v>38.073588636747296</v>
      </c>
      <c r="G9" s="35">
        <v>2495856</v>
      </c>
      <c r="H9" s="37">
        <f t="shared" si="2"/>
        <v>0.79042942492624924</v>
      </c>
      <c r="I9" s="46">
        <f t="shared" si="3"/>
        <v>30.094484771022742</v>
      </c>
      <c r="J9" s="35">
        <v>661739</v>
      </c>
      <c r="K9" s="37">
        <f t="shared" si="4"/>
        <v>0.20957057507375074</v>
      </c>
      <c r="L9" s="47">
        <f t="shared" si="5"/>
        <v>7.9791038657245519</v>
      </c>
    </row>
    <row r="10" spans="1:12">
      <c r="A10" s="149" t="s">
        <v>34</v>
      </c>
      <c r="B10" s="45">
        <v>36405</v>
      </c>
      <c r="C10" s="36">
        <v>1871914</v>
      </c>
      <c r="D10" s="35">
        <v>1396273</v>
      </c>
      <c r="E10" s="37">
        <f t="shared" si="0"/>
        <v>0.74590659613636101</v>
      </c>
      <c r="F10" s="46">
        <f t="shared" si="1"/>
        <v>38.353879961543747</v>
      </c>
      <c r="G10" s="35">
        <v>1016620</v>
      </c>
      <c r="H10" s="37">
        <f t="shared" si="2"/>
        <v>0.72809543692386802</v>
      </c>
      <c r="I10" s="46">
        <f t="shared" si="3"/>
        <v>27.925284988325778</v>
      </c>
      <c r="J10" s="35">
        <v>379653</v>
      </c>
      <c r="K10" s="37">
        <f t="shared" si="4"/>
        <v>0.27190456307613198</v>
      </c>
      <c r="L10" s="47">
        <f t="shared" si="5"/>
        <v>10.428594973217965</v>
      </c>
    </row>
    <row r="11" spans="1:12">
      <c r="A11" s="149" t="s">
        <v>35</v>
      </c>
      <c r="B11" s="45">
        <v>14312</v>
      </c>
      <c r="C11" s="36">
        <v>779026</v>
      </c>
      <c r="D11" s="35">
        <v>551704</v>
      </c>
      <c r="E11" s="37">
        <f t="shared" si="0"/>
        <v>0.70819715901651548</v>
      </c>
      <c r="F11" s="46">
        <f t="shared" si="1"/>
        <v>38.548351034097259</v>
      </c>
      <c r="G11" s="35">
        <v>485087</v>
      </c>
      <c r="H11" s="37">
        <f t="shared" si="2"/>
        <v>0.87925228020822765</v>
      </c>
      <c r="I11" s="46">
        <f t="shared" si="3"/>
        <v>33.893725544997203</v>
      </c>
      <c r="J11" s="35">
        <v>66617</v>
      </c>
      <c r="K11" s="37">
        <f t="shared" si="4"/>
        <v>0.1207477197917724</v>
      </c>
      <c r="L11" s="47">
        <f t="shared" si="5"/>
        <v>4.6546254891000558</v>
      </c>
    </row>
    <row r="12" spans="1:12">
      <c r="A12" s="149" t="s">
        <v>36</v>
      </c>
      <c r="B12" s="45">
        <v>47139</v>
      </c>
      <c r="C12" s="36">
        <v>2329029</v>
      </c>
      <c r="D12" s="35">
        <v>1956979</v>
      </c>
      <c r="E12" s="37">
        <f t="shared" si="0"/>
        <v>0.84025531670065079</v>
      </c>
      <c r="F12" s="46">
        <f t="shared" si="1"/>
        <v>41.515072445321287</v>
      </c>
      <c r="G12" s="35">
        <v>1298409</v>
      </c>
      <c r="H12" s="37">
        <f t="shared" si="2"/>
        <v>0.66347620490562242</v>
      </c>
      <c r="I12" s="46">
        <f t="shared" si="3"/>
        <v>27.544262712403743</v>
      </c>
      <c r="J12" s="35">
        <v>658570</v>
      </c>
      <c r="K12" s="37">
        <f t="shared" si="4"/>
        <v>0.33652379509437763</v>
      </c>
      <c r="L12" s="47">
        <f t="shared" si="5"/>
        <v>13.970809732917541</v>
      </c>
    </row>
    <row r="13" spans="1:12">
      <c r="A13" s="149" t="s">
        <v>37</v>
      </c>
      <c r="B13" s="45">
        <v>6460</v>
      </c>
      <c r="C13" s="36">
        <v>301116</v>
      </c>
      <c r="D13" s="35">
        <v>200259</v>
      </c>
      <c r="E13" s="37">
        <f t="shared" si="0"/>
        <v>0.66505599171083574</v>
      </c>
      <c r="F13" s="46">
        <f t="shared" si="1"/>
        <v>30.99984520123839</v>
      </c>
      <c r="G13" s="35">
        <v>146424</v>
      </c>
      <c r="H13" s="37">
        <f t="shared" si="2"/>
        <v>0.73117313079561963</v>
      </c>
      <c r="I13" s="46">
        <f t="shared" si="3"/>
        <v>22.66625386996904</v>
      </c>
      <c r="J13" s="35">
        <v>53835</v>
      </c>
      <c r="K13" s="37">
        <f t="shared" si="4"/>
        <v>0.26882686920438031</v>
      </c>
      <c r="L13" s="47">
        <f t="shared" si="5"/>
        <v>8.3335913312693499</v>
      </c>
    </row>
    <row r="14" spans="1:12">
      <c r="A14" s="149" t="s">
        <v>38</v>
      </c>
      <c r="B14" s="45">
        <v>4469</v>
      </c>
      <c r="C14" s="36">
        <v>227723</v>
      </c>
      <c r="D14" s="35">
        <v>158045</v>
      </c>
      <c r="E14" s="37">
        <f t="shared" si="0"/>
        <v>0.6940230016291723</v>
      </c>
      <c r="F14" s="46">
        <f t="shared" si="1"/>
        <v>35.36473484000895</v>
      </c>
      <c r="G14" s="35">
        <v>151522</v>
      </c>
      <c r="H14" s="37">
        <f t="shared" si="2"/>
        <v>0.95872694485747734</v>
      </c>
      <c r="I14" s="46">
        <f t="shared" si="3"/>
        <v>33.905124188856568</v>
      </c>
      <c r="J14" s="35">
        <v>6523</v>
      </c>
      <c r="K14" s="37">
        <f t="shared" si="4"/>
        <v>4.1273055142522698E-2</v>
      </c>
      <c r="L14" s="47">
        <f t="shared" si="5"/>
        <v>1.459610651152383</v>
      </c>
    </row>
    <row r="15" spans="1:12">
      <c r="A15" s="149" t="s">
        <v>40</v>
      </c>
      <c r="B15" s="45">
        <v>9974</v>
      </c>
      <c r="C15" s="80">
        <v>509111</v>
      </c>
      <c r="D15" s="83">
        <v>347269</v>
      </c>
      <c r="E15" s="37">
        <v>0.68210861678494472</v>
      </c>
      <c r="F15" s="46">
        <v>34.817425305795069</v>
      </c>
      <c r="G15" s="83">
        <v>298218</v>
      </c>
      <c r="H15" s="37">
        <v>0.85875214891049878</v>
      </c>
      <c r="I15" s="46">
        <v>29.899538800882294</v>
      </c>
      <c r="J15" s="83">
        <v>49051</v>
      </c>
      <c r="K15" s="37">
        <v>0.14124785108950122</v>
      </c>
      <c r="L15" s="47">
        <v>4.9178865049127731</v>
      </c>
    </row>
    <row r="16" spans="1:12">
      <c r="A16" s="149" t="s">
        <v>43</v>
      </c>
      <c r="B16" s="45">
        <v>8398</v>
      </c>
      <c r="C16" s="80">
        <v>257746</v>
      </c>
      <c r="D16" s="83">
        <v>159787</v>
      </c>
      <c r="E16" s="37">
        <v>0.61993978568047614</v>
      </c>
      <c r="F16" s="46">
        <v>19.02679209335556</v>
      </c>
      <c r="G16" s="83">
        <v>146656</v>
      </c>
      <c r="H16" s="37">
        <v>0.9178218503382628</v>
      </c>
      <c r="I16" s="46">
        <v>17.46320552512503</v>
      </c>
      <c r="J16" s="83">
        <v>13131</v>
      </c>
      <c r="K16" s="37">
        <v>8.2178149661737185E-2</v>
      </c>
      <c r="L16" s="47">
        <v>1.563586568230531</v>
      </c>
    </row>
    <row r="17" spans="1:12">
      <c r="A17" s="149" t="s">
        <v>45</v>
      </c>
      <c r="B17" s="45">
        <v>5559</v>
      </c>
      <c r="C17" s="36">
        <v>578318</v>
      </c>
      <c r="D17" s="35">
        <v>416791</v>
      </c>
      <c r="E17" s="37">
        <f t="shared" ref="E17:E24" si="6">D17/C17</f>
        <v>0.7206951884603281</v>
      </c>
      <c r="F17" s="46">
        <f t="shared" ref="F17:F24" si="7">D17/B17</f>
        <v>74.975894945134016</v>
      </c>
      <c r="G17" s="35">
        <v>331031</v>
      </c>
      <c r="H17" s="37">
        <f t="shared" ref="H17:H24" si="8">G17/D17</f>
        <v>0.7942373995599713</v>
      </c>
      <c r="I17" s="46">
        <f t="shared" ref="I17:I24" si="9">G17/B17</f>
        <v>59.548659830904839</v>
      </c>
      <c r="J17" s="35">
        <v>85760</v>
      </c>
      <c r="K17" s="37">
        <f t="shared" ref="K17:K24" si="10">J17/D17</f>
        <v>0.2057626004400287</v>
      </c>
      <c r="L17" s="47">
        <f t="shared" ref="L17:L24" si="11">J17/B17</f>
        <v>15.427235114229179</v>
      </c>
    </row>
    <row r="18" spans="1:12">
      <c r="A18" s="149" t="s">
        <v>46</v>
      </c>
      <c r="B18" s="45">
        <v>29568</v>
      </c>
      <c r="C18" s="36">
        <v>619384</v>
      </c>
      <c r="D18" s="35">
        <v>496073</v>
      </c>
      <c r="E18" s="37">
        <f t="shared" si="6"/>
        <v>0.80091348823992869</v>
      </c>
      <c r="F18" s="46">
        <f t="shared" si="7"/>
        <v>16.777360660173159</v>
      </c>
      <c r="G18" s="35">
        <v>287803</v>
      </c>
      <c r="H18" s="37">
        <f t="shared" si="8"/>
        <v>0.58016259703712958</v>
      </c>
      <c r="I18" s="46">
        <f t="shared" si="9"/>
        <v>9.7335971320346317</v>
      </c>
      <c r="J18" s="35">
        <v>208270</v>
      </c>
      <c r="K18" s="37">
        <f t="shared" si="10"/>
        <v>0.41983740296287037</v>
      </c>
      <c r="L18" s="47">
        <f t="shared" si="11"/>
        <v>7.0437635281385278</v>
      </c>
    </row>
    <row r="19" spans="1:12">
      <c r="A19" s="149" t="s">
        <v>47</v>
      </c>
      <c r="B19" s="45">
        <v>22529</v>
      </c>
      <c r="C19" s="36">
        <v>1384082</v>
      </c>
      <c r="D19" s="35">
        <v>1086662</v>
      </c>
      <c r="E19" s="37">
        <f t="shared" si="6"/>
        <v>0.78511388776098523</v>
      </c>
      <c r="F19" s="46">
        <f t="shared" si="7"/>
        <v>48.23392072439966</v>
      </c>
      <c r="G19" s="35">
        <v>704830</v>
      </c>
      <c r="H19" s="37">
        <f t="shared" si="8"/>
        <v>0.64861934989904868</v>
      </c>
      <c r="I19" s="46">
        <f t="shared" si="9"/>
        <v>31.285454303342359</v>
      </c>
      <c r="J19" s="35">
        <v>381832</v>
      </c>
      <c r="K19" s="37">
        <f t="shared" si="10"/>
        <v>0.35138065010095137</v>
      </c>
      <c r="L19" s="47">
        <f t="shared" si="11"/>
        <v>16.948466421057304</v>
      </c>
    </row>
    <row r="20" spans="1:12">
      <c r="A20" s="149" t="s">
        <v>48</v>
      </c>
      <c r="B20" s="45">
        <v>3616</v>
      </c>
      <c r="C20" s="36">
        <v>261976</v>
      </c>
      <c r="D20" s="35">
        <v>195662</v>
      </c>
      <c r="E20" s="37">
        <f t="shared" si="6"/>
        <v>0.74686994228478942</v>
      </c>
      <c r="F20" s="46">
        <f t="shared" si="7"/>
        <v>54.110066371681413</v>
      </c>
      <c r="G20" s="35">
        <v>157270</v>
      </c>
      <c r="H20" s="37">
        <f t="shared" si="8"/>
        <v>0.80378407662192963</v>
      </c>
      <c r="I20" s="46">
        <f t="shared" si="9"/>
        <v>43.492809734513273</v>
      </c>
      <c r="J20" s="35">
        <v>38392</v>
      </c>
      <c r="K20" s="37">
        <f t="shared" si="10"/>
        <v>0.19621592337807034</v>
      </c>
      <c r="L20" s="47">
        <f t="shared" si="11"/>
        <v>10.617256637168142</v>
      </c>
    </row>
    <row r="21" spans="1:12">
      <c r="A21" s="149" t="s">
        <v>49</v>
      </c>
      <c r="B21" s="45">
        <v>17075</v>
      </c>
      <c r="C21" s="36">
        <v>904443</v>
      </c>
      <c r="D21" s="35">
        <v>607417</v>
      </c>
      <c r="E21" s="37">
        <f t="shared" si="6"/>
        <v>0.67159235020891306</v>
      </c>
      <c r="F21" s="46">
        <f t="shared" si="7"/>
        <v>35.573469985358713</v>
      </c>
      <c r="G21" s="35">
        <v>430656</v>
      </c>
      <c r="H21" s="37">
        <f t="shared" si="8"/>
        <v>0.7089956323250749</v>
      </c>
      <c r="I21" s="46">
        <f t="shared" si="9"/>
        <v>25.221434846266472</v>
      </c>
      <c r="J21" s="35">
        <v>176761</v>
      </c>
      <c r="K21" s="37">
        <f t="shared" si="10"/>
        <v>0.29100436767492516</v>
      </c>
      <c r="L21" s="47">
        <f t="shared" si="11"/>
        <v>10.352035139092241</v>
      </c>
    </row>
    <row r="22" spans="1:12">
      <c r="A22" s="149" t="s">
        <v>50</v>
      </c>
      <c r="B22" s="45">
        <v>14532</v>
      </c>
      <c r="C22" s="36">
        <v>1107378</v>
      </c>
      <c r="D22" s="35">
        <v>844873</v>
      </c>
      <c r="E22" s="37">
        <f t="shared" si="6"/>
        <v>0.76294905623915232</v>
      </c>
      <c r="F22" s="46">
        <f t="shared" si="7"/>
        <v>58.13879713735205</v>
      </c>
      <c r="G22" s="35">
        <v>429751</v>
      </c>
      <c r="H22" s="37">
        <f t="shared" si="8"/>
        <v>0.50865751420627714</v>
      </c>
      <c r="I22" s="46">
        <f t="shared" si="9"/>
        <v>29.572736030828516</v>
      </c>
      <c r="J22" s="35">
        <v>415122</v>
      </c>
      <c r="K22" s="37">
        <f t="shared" si="10"/>
        <v>0.49134248579372286</v>
      </c>
      <c r="L22" s="47">
        <f t="shared" si="11"/>
        <v>28.566061106523534</v>
      </c>
    </row>
    <row r="23" spans="1:12">
      <c r="A23" s="149" t="s">
        <v>51</v>
      </c>
      <c r="B23" s="45">
        <v>1410</v>
      </c>
      <c r="C23" s="36">
        <v>620595</v>
      </c>
      <c r="D23" s="35">
        <v>391707</v>
      </c>
      <c r="E23" s="37">
        <f t="shared" si="6"/>
        <v>0.63117975491262412</v>
      </c>
      <c r="F23" s="46">
        <f t="shared" si="7"/>
        <v>277.80638297872338</v>
      </c>
      <c r="G23" s="35">
        <v>278285</v>
      </c>
      <c r="H23" s="37">
        <f t="shared" si="8"/>
        <v>0.71044173323427973</v>
      </c>
      <c r="I23" s="46">
        <f t="shared" si="9"/>
        <v>197.36524822695034</v>
      </c>
      <c r="J23" s="35">
        <v>113422</v>
      </c>
      <c r="K23" s="37">
        <f t="shared" si="10"/>
        <v>0.28955826676572027</v>
      </c>
      <c r="L23" s="47">
        <f t="shared" si="11"/>
        <v>80.441134751773049</v>
      </c>
    </row>
    <row r="24" spans="1:12">
      <c r="A24" s="149" t="s">
        <v>52</v>
      </c>
      <c r="B24" s="45">
        <v>25163</v>
      </c>
      <c r="C24" s="36">
        <v>2847701</v>
      </c>
      <c r="D24" s="35">
        <v>1668149</v>
      </c>
      <c r="E24" s="37">
        <f t="shared" si="6"/>
        <v>0.58578797422903595</v>
      </c>
      <c r="F24" s="46">
        <f t="shared" si="7"/>
        <v>66.293724913563565</v>
      </c>
      <c r="G24" s="35">
        <v>1329900</v>
      </c>
      <c r="H24" s="37">
        <f t="shared" si="8"/>
        <v>0.79723094279947415</v>
      </c>
      <c r="I24" s="46">
        <f t="shared" si="9"/>
        <v>52.851408814529272</v>
      </c>
      <c r="J24" s="35">
        <v>338249</v>
      </c>
      <c r="K24" s="37">
        <f t="shared" si="10"/>
        <v>0.20276905720052585</v>
      </c>
      <c r="L24" s="47">
        <f t="shared" si="11"/>
        <v>13.442316099034297</v>
      </c>
    </row>
    <row r="25" spans="1:12">
      <c r="A25" s="149" t="s">
        <v>54</v>
      </c>
      <c r="B25" s="45">
        <v>27732</v>
      </c>
      <c r="C25" s="80">
        <v>1720279</v>
      </c>
      <c r="D25" s="83">
        <v>1167335</v>
      </c>
      <c r="E25" s="37">
        <v>0.67857306867083766</v>
      </c>
      <c r="F25" s="46">
        <v>42.093429972594834</v>
      </c>
      <c r="G25" s="83">
        <v>853879</v>
      </c>
      <c r="H25" s="37">
        <v>0.73147725374464057</v>
      </c>
      <c r="I25" s="46">
        <v>30.790386557046013</v>
      </c>
      <c r="J25" s="83">
        <v>313456</v>
      </c>
      <c r="K25" s="37">
        <v>0.26852274625535943</v>
      </c>
      <c r="L25" s="47">
        <v>11.303043415548824</v>
      </c>
    </row>
    <row r="26" spans="1:12">
      <c r="A26" s="149" t="s">
        <v>57</v>
      </c>
      <c r="B26" s="45">
        <v>34114</v>
      </c>
      <c r="C26" s="36">
        <v>1027132</v>
      </c>
      <c r="D26" s="35">
        <v>684245</v>
      </c>
      <c r="E26" s="37">
        <f>D26/C26</f>
        <v>0.66617046299793992</v>
      </c>
      <c r="F26" s="46">
        <f>D26/B26</f>
        <v>20.057600984932872</v>
      </c>
      <c r="G26" s="35">
        <v>684245</v>
      </c>
      <c r="H26" s="37">
        <f>G26/D26</f>
        <v>1</v>
      </c>
      <c r="I26" s="46">
        <f>G26/B26</f>
        <v>20.057600984932872</v>
      </c>
      <c r="J26" s="35">
        <v>0</v>
      </c>
      <c r="K26" s="37">
        <f>J26/D26</f>
        <v>0</v>
      </c>
      <c r="L26" s="47">
        <f>J26/B26</f>
        <v>0</v>
      </c>
    </row>
    <row r="27" spans="1:12">
      <c r="A27" s="149" t="s">
        <v>58</v>
      </c>
      <c r="B27" s="45">
        <v>12588</v>
      </c>
      <c r="C27" s="36">
        <v>498894</v>
      </c>
      <c r="D27" s="35">
        <v>315402</v>
      </c>
      <c r="E27" s="37">
        <f>D27/C27</f>
        <v>0.63220243177909541</v>
      </c>
      <c r="F27" s="46">
        <f>D27/B27</f>
        <v>25.05576739752145</v>
      </c>
      <c r="G27" s="35">
        <v>307491</v>
      </c>
      <c r="H27" s="37">
        <f>G27/D27</f>
        <v>0.97491772404740618</v>
      </c>
      <c r="I27" s="46">
        <f>G27/B27</f>
        <v>24.427311725452814</v>
      </c>
      <c r="J27" s="35">
        <v>7911</v>
      </c>
      <c r="K27" s="37">
        <f>J27/D27</f>
        <v>2.5082275952593831E-2</v>
      </c>
      <c r="L27" s="47">
        <f>J27/B27</f>
        <v>0.62845567206863684</v>
      </c>
    </row>
    <row r="28" spans="1:12">
      <c r="A28" s="149" t="s">
        <v>59</v>
      </c>
      <c r="B28" s="45">
        <v>75604</v>
      </c>
      <c r="C28" s="36">
        <v>2533087</v>
      </c>
      <c r="D28" s="35">
        <v>2077877</v>
      </c>
      <c r="E28" s="37">
        <f>D28/C28</f>
        <v>0.82029436809710843</v>
      </c>
      <c r="F28" s="46">
        <f>D28/B28</f>
        <v>27.48369133908259</v>
      </c>
      <c r="G28" s="35">
        <v>1449063</v>
      </c>
      <c r="H28" s="37">
        <f>G28/D28</f>
        <v>0.69737669746573061</v>
      </c>
      <c r="I28" s="46">
        <f>G28/B28</f>
        <v>19.166485900216919</v>
      </c>
      <c r="J28" s="35">
        <v>628814</v>
      </c>
      <c r="K28" s="37">
        <f>J28/D28</f>
        <v>0.30262330253426933</v>
      </c>
      <c r="L28" s="47">
        <f>J28/B28</f>
        <v>8.3172054388656687</v>
      </c>
    </row>
    <row r="29" spans="1:12">
      <c r="A29" s="149" t="s">
        <v>60</v>
      </c>
      <c r="B29" s="45">
        <v>17871</v>
      </c>
      <c r="C29" s="36">
        <v>728687</v>
      </c>
      <c r="D29" s="35">
        <v>515351</v>
      </c>
      <c r="E29" s="37">
        <f>D29/C29</f>
        <v>0.70723232334321873</v>
      </c>
      <c r="F29" s="46">
        <f>D29/B29</f>
        <v>28.837278272060882</v>
      </c>
      <c r="G29" s="35">
        <v>421433</v>
      </c>
      <c r="H29" s="37">
        <f>G29/D29</f>
        <v>0.81775915832122181</v>
      </c>
      <c r="I29" s="46">
        <f>G29/B29</f>
        <v>23.581948408035366</v>
      </c>
      <c r="J29" s="35">
        <v>93918</v>
      </c>
      <c r="K29" s="37">
        <f>J29/D29</f>
        <v>0.18224084167877816</v>
      </c>
      <c r="L29" s="47">
        <f>J29/B29</f>
        <v>5.2553298640255166</v>
      </c>
    </row>
    <row r="30" spans="1:12">
      <c r="A30" s="149" t="s">
        <v>62</v>
      </c>
      <c r="B30" s="45">
        <v>190934</v>
      </c>
      <c r="C30" s="80">
        <v>14921018</v>
      </c>
      <c r="D30" s="83">
        <v>9116645</v>
      </c>
      <c r="E30" s="37">
        <v>0.61099349923711643</v>
      </c>
      <c r="F30" s="46">
        <v>47.747624833712173</v>
      </c>
      <c r="G30" s="83">
        <v>7263221</v>
      </c>
      <c r="H30" s="37">
        <v>0.79669889526245674</v>
      </c>
      <c r="I30" s="46">
        <v>38.040479956424733</v>
      </c>
      <c r="J30" s="83">
        <v>1853424</v>
      </c>
      <c r="K30" s="37">
        <v>0.20330110473754326</v>
      </c>
      <c r="L30" s="47">
        <v>9.7071448772874405</v>
      </c>
    </row>
    <row r="31" spans="1:12">
      <c r="A31" s="149" t="s">
        <v>64</v>
      </c>
      <c r="B31" s="45">
        <v>8020</v>
      </c>
      <c r="C31" s="36">
        <v>161749</v>
      </c>
      <c r="D31" s="35">
        <v>98954</v>
      </c>
      <c r="E31" s="37">
        <f>D31/C31</f>
        <v>0.61177503415786183</v>
      </c>
      <c r="F31" s="46">
        <f>D31/B31</f>
        <v>12.338403990024938</v>
      </c>
      <c r="G31" s="35">
        <v>90885</v>
      </c>
      <c r="H31" s="37">
        <f>G31/D31</f>
        <v>0.91845706085655965</v>
      </c>
      <c r="I31" s="46">
        <f>G31/B31</f>
        <v>11.332294264339152</v>
      </c>
      <c r="J31" s="35">
        <v>8069</v>
      </c>
      <c r="K31" s="37">
        <f>J31/D31</f>
        <v>8.1542939143440393E-2</v>
      </c>
      <c r="L31" s="47">
        <f>J31/B31</f>
        <v>1.0061097256857856</v>
      </c>
    </row>
    <row r="32" spans="1:12">
      <c r="A32" s="149" t="s">
        <v>66</v>
      </c>
      <c r="B32" s="45">
        <v>10384</v>
      </c>
      <c r="C32" s="80">
        <v>740808</v>
      </c>
      <c r="D32" s="83">
        <v>505915</v>
      </c>
      <c r="E32" s="37">
        <v>0.68292324056975628</v>
      </c>
      <c r="F32" s="46">
        <v>48.72062788906009</v>
      </c>
      <c r="G32" s="83">
        <v>469573</v>
      </c>
      <c r="H32" s="37">
        <v>0.92816579860253201</v>
      </c>
      <c r="I32" s="46">
        <v>45.220820493066256</v>
      </c>
      <c r="J32" s="83">
        <v>36342</v>
      </c>
      <c r="K32" s="37">
        <v>7.1834201397467948E-2</v>
      </c>
      <c r="L32" s="47">
        <v>3.4998073959938365</v>
      </c>
    </row>
    <row r="33" spans="1:12">
      <c r="A33" s="149" t="s">
        <v>69</v>
      </c>
      <c r="B33" s="45">
        <v>22118</v>
      </c>
      <c r="C33" s="80">
        <v>1929228</v>
      </c>
      <c r="D33" s="83">
        <v>1331605</v>
      </c>
      <c r="E33" s="37">
        <v>0.69022686794925225</v>
      </c>
      <c r="F33" s="46">
        <v>60.204584501311146</v>
      </c>
      <c r="G33" s="83">
        <v>1036810</v>
      </c>
      <c r="H33" s="37">
        <v>0.77861678200367224</v>
      </c>
      <c r="I33" s="46">
        <v>46.876299846279046</v>
      </c>
      <c r="J33" s="83">
        <v>294795</v>
      </c>
      <c r="K33" s="37">
        <v>0.22138321799632774</v>
      </c>
      <c r="L33" s="47">
        <v>13.3282846550321</v>
      </c>
    </row>
    <row r="34" spans="1:12">
      <c r="A34" s="149" t="s">
        <v>71</v>
      </c>
      <c r="B34" s="45">
        <v>31931</v>
      </c>
      <c r="C34" s="36">
        <v>1318975</v>
      </c>
      <c r="D34" s="35">
        <v>1043396</v>
      </c>
      <c r="E34" s="37">
        <f>D34/C34</f>
        <v>0.79106578972308039</v>
      </c>
      <c r="F34" s="46">
        <f>D34/B34</f>
        <v>32.676583883999875</v>
      </c>
      <c r="G34" s="35">
        <v>778946</v>
      </c>
      <c r="H34" s="37">
        <f>G34/D34</f>
        <v>0.74654876959466976</v>
      </c>
      <c r="I34" s="46">
        <f>G34/B34</f>
        <v>24.394663493157122</v>
      </c>
      <c r="J34" s="35">
        <v>264450</v>
      </c>
      <c r="K34" s="37">
        <f>J34/D34</f>
        <v>0.2534512304053303</v>
      </c>
      <c r="L34" s="47">
        <f>J34/B34</f>
        <v>8.281920390842755</v>
      </c>
    </row>
    <row r="35" spans="1:12">
      <c r="A35" s="149" t="s">
        <v>72</v>
      </c>
      <c r="B35" s="45">
        <v>16359</v>
      </c>
      <c r="C35" s="36">
        <v>767664</v>
      </c>
      <c r="D35" s="35">
        <v>554793</v>
      </c>
      <c r="E35" s="37">
        <f>D35/C35</f>
        <v>0.72270290126930536</v>
      </c>
      <c r="F35" s="46">
        <f>D35/B35</f>
        <v>33.913625527232718</v>
      </c>
      <c r="G35" s="35">
        <v>449964</v>
      </c>
      <c r="H35" s="37">
        <f>G35/D35</f>
        <v>0.81104844509573837</v>
      </c>
      <c r="I35" s="46">
        <f>G35/B35</f>
        <v>27.505593251421235</v>
      </c>
      <c r="J35" s="35">
        <v>104829</v>
      </c>
      <c r="K35" s="37">
        <f>J35/D35</f>
        <v>0.18895155490426158</v>
      </c>
      <c r="L35" s="47">
        <f>J35/B35</f>
        <v>6.4080322758114798</v>
      </c>
    </row>
    <row r="36" spans="1:12">
      <c r="A36" s="149" t="s">
        <v>73</v>
      </c>
      <c r="B36" s="45">
        <v>11147</v>
      </c>
      <c r="C36" s="36">
        <v>390636</v>
      </c>
      <c r="D36" s="35">
        <v>284681</v>
      </c>
      <c r="E36" s="37">
        <f>D36/C36</f>
        <v>0.72876283803848085</v>
      </c>
      <c r="F36" s="46">
        <f>D36/B36</f>
        <v>25.538799677043151</v>
      </c>
      <c r="G36" s="35">
        <v>273191</v>
      </c>
      <c r="H36" s="37">
        <f>G36/D36</f>
        <v>0.95963903456851707</v>
      </c>
      <c r="I36" s="46">
        <f>G36/B36</f>
        <v>24.508029066116443</v>
      </c>
      <c r="J36" s="35">
        <v>11490</v>
      </c>
      <c r="K36" s="37">
        <f>J36/D36</f>
        <v>4.0360965431482959E-2</v>
      </c>
      <c r="L36" s="47">
        <f>J36/B36</f>
        <v>1.0307706109267067</v>
      </c>
    </row>
    <row r="37" spans="1:12">
      <c r="A37" s="149" t="s">
        <v>75</v>
      </c>
      <c r="B37" s="45">
        <v>82823</v>
      </c>
      <c r="C37" s="80">
        <v>4585773</v>
      </c>
      <c r="D37" s="83">
        <v>3371215</v>
      </c>
      <c r="E37" s="37">
        <v>0.73514650637962242</v>
      </c>
      <c r="F37" s="46">
        <v>40.703850379725438</v>
      </c>
      <c r="G37" s="83">
        <v>2196459</v>
      </c>
      <c r="H37" s="37">
        <v>0.6515333492524209</v>
      </c>
      <c r="I37" s="113">
        <v>37.879292492321795</v>
      </c>
      <c r="J37" s="83">
        <v>1174756</v>
      </c>
      <c r="K37" s="37">
        <v>0.34846665074757915</v>
      </c>
      <c r="L37" s="47">
        <v>14.183934414353502</v>
      </c>
    </row>
    <row r="38" spans="1:12">
      <c r="A38" s="149" t="s">
        <v>77</v>
      </c>
      <c r="B38" s="45">
        <v>6528</v>
      </c>
      <c r="C38" s="36">
        <v>314352</v>
      </c>
      <c r="D38" s="35">
        <v>235889</v>
      </c>
      <c r="E38" s="37">
        <f>D38/C38</f>
        <v>0.75039764340611803</v>
      </c>
      <c r="F38" s="46">
        <f>D38/B38</f>
        <v>36.134957107843135</v>
      </c>
      <c r="G38" s="35">
        <v>206076</v>
      </c>
      <c r="H38" s="37">
        <f>G38/D38</f>
        <v>0.87361428468474578</v>
      </c>
      <c r="I38" s="46">
        <f>G38/B38</f>
        <v>31.568014705882351</v>
      </c>
      <c r="J38" s="35">
        <v>29813</v>
      </c>
      <c r="K38" s="37">
        <f>J38/D38</f>
        <v>0.12638571531525422</v>
      </c>
      <c r="L38" s="47">
        <f>J38/B38</f>
        <v>4.5669424019607847</v>
      </c>
    </row>
    <row r="39" spans="1:12">
      <c r="A39" s="149" t="s">
        <v>78</v>
      </c>
      <c r="B39" s="45">
        <v>31012</v>
      </c>
      <c r="C39" s="36">
        <v>1139972</v>
      </c>
      <c r="D39" s="35">
        <v>820810</v>
      </c>
      <c r="E39" s="37">
        <f>D39/C39</f>
        <v>0.72002645679016675</v>
      </c>
      <c r="F39" s="46">
        <f>D39/B39</f>
        <v>26.467496452985941</v>
      </c>
      <c r="G39" s="35">
        <v>638938</v>
      </c>
      <c r="H39" s="37">
        <f>G39/D39</f>
        <v>0.77842375214726911</v>
      </c>
      <c r="I39" s="46">
        <f>G39/B39</f>
        <v>20.602927898877855</v>
      </c>
      <c r="J39" s="35">
        <v>181872</v>
      </c>
      <c r="K39" s="37">
        <f>J39/D39</f>
        <v>0.22157624785273083</v>
      </c>
      <c r="L39" s="47">
        <f>J39/B39</f>
        <v>5.8645685541080868</v>
      </c>
    </row>
    <row r="40" spans="1:12">
      <c r="A40" s="149" t="s">
        <v>79</v>
      </c>
      <c r="B40" s="45">
        <v>23359</v>
      </c>
      <c r="C40" s="36">
        <v>2526577</v>
      </c>
      <c r="D40" s="35">
        <v>1675403</v>
      </c>
      <c r="E40" s="37">
        <f>D40/C40</f>
        <v>0.6631117911704254</v>
      </c>
      <c r="F40" s="46">
        <f>D40/B40</f>
        <v>71.724089216147945</v>
      </c>
      <c r="G40" s="35">
        <v>1425762</v>
      </c>
      <c r="H40" s="37">
        <f>G40/D40</f>
        <v>0.8509964468250325</v>
      </c>
      <c r="I40" s="46">
        <f>G40/B40</f>
        <v>61.036945074703539</v>
      </c>
      <c r="J40" s="35">
        <v>249641</v>
      </c>
      <c r="K40" s="37">
        <f>J40/D40</f>
        <v>0.14900355317496747</v>
      </c>
      <c r="L40" s="47">
        <f>J40/B40</f>
        <v>10.687144141444412</v>
      </c>
    </row>
    <row r="41" spans="1:12">
      <c r="A41" s="149" t="s">
        <v>80</v>
      </c>
      <c r="B41" s="45">
        <v>43240</v>
      </c>
      <c r="C41" s="36">
        <v>1207535</v>
      </c>
      <c r="D41" s="35">
        <v>910106</v>
      </c>
      <c r="E41" s="37">
        <f>D41/C41</f>
        <v>0.75368912702323332</v>
      </c>
      <c r="F41" s="46">
        <f>D41/B41</f>
        <v>21.04777983348751</v>
      </c>
      <c r="G41" s="35">
        <v>547393</v>
      </c>
      <c r="H41" s="37">
        <f>G41/D41</f>
        <v>0.60146070897236148</v>
      </c>
      <c r="I41" s="46">
        <f>G41/B41</f>
        <v>12.65941258094357</v>
      </c>
      <c r="J41" s="35">
        <v>362713</v>
      </c>
      <c r="K41" s="37">
        <f>J41/D41</f>
        <v>0.39853929102763852</v>
      </c>
      <c r="L41" s="47">
        <f>J41/B41</f>
        <v>8.3883672525439401</v>
      </c>
    </row>
    <row r="42" spans="1:12">
      <c r="A42" s="41"/>
      <c r="B42" s="42"/>
      <c r="C42" s="42"/>
      <c r="D42" s="42"/>
      <c r="E42" s="43"/>
      <c r="F42" s="42"/>
      <c r="G42" s="42"/>
      <c r="H42" s="43"/>
      <c r="I42" s="42"/>
      <c r="J42" s="42"/>
      <c r="K42" s="43"/>
      <c r="L42" s="49"/>
    </row>
    <row r="43" spans="1:12">
      <c r="A43" s="3" t="s">
        <v>81</v>
      </c>
      <c r="B43" s="4">
        <v>1097379</v>
      </c>
      <c r="C43" s="5">
        <f>SUM(C3:C41)</f>
        <v>61231967</v>
      </c>
      <c r="D43" s="5">
        <f>SUM(D3:D41)</f>
        <v>42877706</v>
      </c>
      <c r="E43" s="6">
        <f>D41/C41</f>
        <v>0.75368912702323332</v>
      </c>
      <c r="F43" s="8">
        <f>D43/B43</f>
        <v>39.072832631205813</v>
      </c>
      <c r="G43" s="5">
        <f>SUM(G3:G41)</f>
        <v>32653948</v>
      </c>
      <c r="H43" s="6">
        <f>G43/D43</f>
        <v>0.76156005174343977</v>
      </c>
      <c r="I43" s="8">
        <f>G43/B43</f>
        <v>29.756308440383862</v>
      </c>
      <c r="J43" s="5">
        <f>SUM(J3:J41)</f>
        <v>10223758</v>
      </c>
      <c r="K43" s="6">
        <f>J43/D43</f>
        <v>0.23843994825656017</v>
      </c>
      <c r="L43" s="8">
        <f>J43/B43</f>
        <v>9.3165241908219496</v>
      </c>
    </row>
    <row r="44" spans="1:12">
      <c r="A44" s="3" t="s">
        <v>82</v>
      </c>
      <c r="B44" s="4">
        <v>22862.0625</v>
      </c>
      <c r="C44" s="5">
        <f t="shared" ref="C44:L44" si="12">AVERAGE(C3:C41)</f>
        <v>1570050.435897436</v>
      </c>
      <c r="D44" s="5">
        <f t="shared" si="12"/>
        <v>1099428.358974359</v>
      </c>
      <c r="E44" s="6">
        <f t="shared" si="12"/>
        <v>0.71091737657957288</v>
      </c>
      <c r="F44" s="8">
        <f t="shared" si="12"/>
        <v>45.005999272568467</v>
      </c>
      <c r="G44" s="5">
        <f t="shared" si="12"/>
        <v>837280.717948718</v>
      </c>
      <c r="H44" s="6">
        <f t="shared" si="12"/>
        <v>0.79403529434091924</v>
      </c>
      <c r="I44" s="8">
        <f t="shared" si="12"/>
        <v>35.010712519267386</v>
      </c>
      <c r="J44" s="5">
        <f t="shared" si="12"/>
        <v>262147.641025641</v>
      </c>
      <c r="K44" s="6">
        <f t="shared" si="12"/>
        <v>0.20596470565908084</v>
      </c>
      <c r="L44" s="8">
        <f t="shared" si="12"/>
        <v>10.28655281809467</v>
      </c>
    </row>
    <row r="45" spans="1:12">
      <c r="A45" s="3" t="s">
        <v>83</v>
      </c>
      <c r="B45" s="4">
        <v>14422</v>
      </c>
      <c r="C45" s="5">
        <f t="shared" ref="C45:L45" si="13">MEDIAN(C3:C41)</f>
        <v>1027132</v>
      </c>
      <c r="D45" s="5">
        <f t="shared" si="13"/>
        <v>684245</v>
      </c>
      <c r="E45" s="6">
        <f t="shared" si="13"/>
        <v>0.71097536219371915</v>
      </c>
      <c r="F45" s="8">
        <f t="shared" si="13"/>
        <v>35.573469985358713</v>
      </c>
      <c r="G45" s="5">
        <f t="shared" si="13"/>
        <v>485087</v>
      </c>
      <c r="H45" s="6">
        <f t="shared" si="13"/>
        <v>0.79669889526245674</v>
      </c>
      <c r="I45" s="8">
        <f t="shared" si="13"/>
        <v>29.572736030828516</v>
      </c>
      <c r="J45" s="5">
        <f t="shared" si="13"/>
        <v>151434</v>
      </c>
      <c r="K45" s="6">
        <f t="shared" si="13"/>
        <v>0.20330110473754326</v>
      </c>
      <c r="L45" s="8">
        <f t="shared" si="13"/>
        <v>8.281920390842755</v>
      </c>
    </row>
  </sheetData>
  <sheetProtection sort="0" autoFilter="0" pivotTables="0"/>
  <autoFilter ref="A2:L2" xr:uid="{0FA732A3-672E-4D5C-914E-D6EC216E9012}">
    <sortState xmlns:xlrd2="http://schemas.microsoft.com/office/spreadsheetml/2017/richdata2" ref="A4:L50">
      <sortCondition ref="A2"/>
    </sortState>
  </autoFilter>
  <sortState xmlns:xlrd2="http://schemas.microsoft.com/office/spreadsheetml/2017/richdata2" ref="A4:L41">
    <sortCondition ref="A3:A41"/>
  </sortState>
  <mergeCells count="6">
    <mergeCell ref="J1:L1"/>
    <mergeCell ref="D1:F1"/>
    <mergeCell ref="A1:A2"/>
    <mergeCell ref="B1:B2"/>
    <mergeCell ref="C1:C2"/>
    <mergeCell ref="G1:I1"/>
  </mergeCells>
  <conditionalFormatting sqref="A3:L41">
    <cfRule type="expression" dxfId="3" priority="1">
      <formula>MOD(ROW(),2)=1</formula>
    </cfRule>
  </conditionalFormatting>
  <pageMargins left="0.7" right="0.7" top="0.75" bottom="0.75" header="0.3" footer="0.3"/>
  <ignoredErrors>
    <ignoredError sqref="E43 H43 K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7050-779E-427E-AEE5-209163E89E11}">
  <sheetPr>
    <tabColor theme="7" tint="0.39997558519241921"/>
  </sheetPr>
  <dimension ref="A1:O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cols>
    <col min="1" max="1" width="16" style="1" customWidth="1"/>
    <col min="2" max="2" width="13" style="1" customWidth="1"/>
    <col min="3" max="3" width="13.140625" style="1" customWidth="1"/>
    <col min="4" max="4" width="13.85546875" style="2" customWidth="1"/>
    <col min="5" max="5" width="12.7109375" style="1" customWidth="1"/>
    <col min="6" max="6" width="13.28515625" style="1" customWidth="1"/>
    <col min="7" max="7" width="14.7109375" style="1" customWidth="1"/>
    <col min="8" max="8" width="12.5703125" style="2" customWidth="1"/>
    <col min="9" max="9" width="12.7109375" style="1" customWidth="1"/>
    <col min="10" max="10" width="15.28515625" style="1" customWidth="1"/>
    <col min="11" max="11" width="13.140625" style="2" customWidth="1"/>
    <col min="12" max="12" width="15" style="1" customWidth="1"/>
    <col min="13" max="13" width="13.140625" style="1" customWidth="1"/>
    <col min="14" max="14" width="13.5703125" style="2" customWidth="1"/>
    <col min="15" max="15" width="13.28515625" style="1" customWidth="1"/>
    <col min="16" max="16384" width="9.140625" style="1"/>
  </cols>
  <sheetData>
    <row r="1" spans="1:15">
      <c r="A1" s="140" t="s">
        <v>195</v>
      </c>
      <c r="B1" s="141" t="s">
        <v>0</v>
      </c>
      <c r="C1" s="143" t="s">
        <v>84</v>
      </c>
      <c r="D1" s="143"/>
      <c r="E1" s="143"/>
      <c r="F1" s="143"/>
      <c r="G1" s="144" t="s">
        <v>109</v>
      </c>
      <c r="H1" s="144"/>
      <c r="I1" s="144"/>
      <c r="J1" s="116" t="s">
        <v>204</v>
      </c>
      <c r="K1" s="116"/>
      <c r="L1" s="116"/>
      <c r="M1" s="133" t="s">
        <v>110</v>
      </c>
      <c r="N1" s="133"/>
      <c r="O1" s="134"/>
    </row>
    <row r="2" spans="1:15" ht="63.75" customHeight="1">
      <c r="A2" s="140"/>
      <c r="B2" s="142"/>
      <c r="C2" s="10" t="s">
        <v>95</v>
      </c>
      <c r="D2" s="11" t="s">
        <v>111</v>
      </c>
      <c r="E2" s="11" t="s">
        <v>97</v>
      </c>
      <c r="F2" s="12" t="s">
        <v>88</v>
      </c>
      <c r="G2" s="13" t="s">
        <v>112</v>
      </c>
      <c r="H2" s="14" t="s">
        <v>113</v>
      </c>
      <c r="I2" s="15" t="s">
        <v>114</v>
      </c>
      <c r="J2" s="17" t="s">
        <v>205</v>
      </c>
      <c r="K2" s="18" t="s">
        <v>115</v>
      </c>
      <c r="L2" s="19" t="s">
        <v>116</v>
      </c>
      <c r="M2" s="20" t="s">
        <v>117</v>
      </c>
      <c r="N2" s="21" t="s">
        <v>118</v>
      </c>
      <c r="O2" s="21" t="s">
        <v>119</v>
      </c>
    </row>
    <row r="3" spans="1:15">
      <c r="A3" s="33" t="s">
        <v>25</v>
      </c>
      <c r="B3" s="45">
        <v>17153</v>
      </c>
      <c r="C3" s="35">
        <v>125095</v>
      </c>
      <c r="D3" s="37">
        <f>C3/F3</f>
        <v>6.7335744813702372E-2</v>
      </c>
      <c r="E3" s="46">
        <f>C3/B3</f>
        <v>7.2928933714219086</v>
      </c>
      <c r="F3" s="36">
        <v>1857780</v>
      </c>
      <c r="G3" s="35">
        <v>78030</v>
      </c>
      <c r="H3" s="37">
        <f>G3/C3</f>
        <v>0.62376593788720569</v>
      </c>
      <c r="I3" s="46">
        <f>G3/B3</f>
        <v>4.5490584737363724</v>
      </c>
      <c r="J3" s="35">
        <v>33346</v>
      </c>
      <c r="K3" s="37">
        <f>J3/C3</f>
        <v>0.26656541028818098</v>
      </c>
      <c r="L3" s="46">
        <f>J3/B3</f>
        <v>1.9440331137410365</v>
      </c>
      <c r="M3" s="35">
        <v>13719</v>
      </c>
      <c r="N3" s="38">
        <f>M3/C3</f>
        <v>0.1096686518246133</v>
      </c>
      <c r="O3" s="47">
        <f>M3/B3</f>
        <v>0.79980178394449952</v>
      </c>
    </row>
    <row r="4" spans="1:15">
      <c r="A4" s="33" t="s">
        <v>26</v>
      </c>
      <c r="B4" s="45">
        <v>22493</v>
      </c>
      <c r="C4" s="35">
        <v>88249</v>
      </c>
      <c r="D4" s="37">
        <f t="shared" ref="D4:D41" si="0">C4/F4</f>
        <v>8.3922301807987404E-2</v>
      </c>
      <c r="E4" s="46">
        <f t="shared" ref="E4:E41" si="1">C4/B4</f>
        <v>3.9233983906104122</v>
      </c>
      <c r="F4" s="36">
        <v>1051556</v>
      </c>
      <c r="G4" s="35">
        <v>42554</v>
      </c>
      <c r="H4" s="37">
        <f t="shared" ref="H4:H41" si="2">G4/C4</f>
        <v>0.48220376434860451</v>
      </c>
      <c r="I4" s="46">
        <f t="shared" ref="I4:I41" si="3">G4/B4</f>
        <v>1.8918774729915975</v>
      </c>
      <c r="J4" s="35">
        <v>22541</v>
      </c>
      <c r="K4" s="37">
        <f>J4/C4</f>
        <v>0.25542499065145213</v>
      </c>
      <c r="L4" s="46">
        <f>J4/B4</f>
        <v>1.002133997243587</v>
      </c>
      <c r="M4" s="155">
        <v>23154</v>
      </c>
      <c r="N4" s="38">
        <f>M4/C4</f>
        <v>0.26237124499994335</v>
      </c>
      <c r="O4" s="47">
        <f>M4/B4</f>
        <v>1.0293869203752279</v>
      </c>
    </row>
    <row r="5" spans="1:15">
      <c r="A5" s="33" t="s">
        <v>28</v>
      </c>
      <c r="B5" s="45">
        <v>16158</v>
      </c>
      <c r="C5" s="83">
        <v>52962</v>
      </c>
      <c r="D5" s="37">
        <v>4.4920471884629311E-2</v>
      </c>
      <c r="E5" s="46">
        <v>3.2777571481619012</v>
      </c>
      <c r="F5" s="80">
        <v>1179017</v>
      </c>
      <c r="G5" s="83">
        <v>34252</v>
      </c>
      <c r="H5" s="37">
        <v>0.6467278426041313</v>
      </c>
      <c r="I5" s="46">
        <v>2.1198168090110161</v>
      </c>
      <c r="J5" s="83">
        <v>16305</v>
      </c>
      <c r="K5" s="37">
        <v>0.30786224085193159</v>
      </c>
      <c r="L5" s="46">
        <v>1.0090976606015596</v>
      </c>
      <c r="M5" s="83">
        <v>2405</v>
      </c>
      <c r="N5" s="38">
        <v>4.5409916543937161E-2</v>
      </c>
      <c r="O5" s="47">
        <v>0.14884267854932542</v>
      </c>
    </row>
    <row r="6" spans="1:15">
      <c r="A6" s="33" t="s">
        <v>30</v>
      </c>
      <c r="B6" s="45">
        <v>22583</v>
      </c>
      <c r="C6" s="35">
        <v>16600</v>
      </c>
      <c r="D6" s="37">
        <f t="shared" si="0"/>
        <v>7.0090399726394109E-2</v>
      </c>
      <c r="E6" s="46">
        <f t="shared" si="1"/>
        <v>0.73506620023911795</v>
      </c>
      <c r="F6" s="36">
        <v>236837</v>
      </c>
      <c r="G6" s="35">
        <v>7364</v>
      </c>
      <c r="H6" s="37">
        <f t="shared" si="2"/>
        <v>0.4436144578313253</v>
      </c>
      <c r="I6" s="46">
        <f t="shared" si="3"/>
        <v>0.32608599388920867</v>
      </c>
      <c r="J6" s="35">
        <v>9020</v>
      </c>
      <c r="K6" s="37">
        <f t="shared" ref="K6:K14" si="4">J6/C6</f>
        <v>0.54337349397590362</v>
      </c>
      <c r="L6" s="46">
        <f t="shared" ref="L6:L14" si="5">J6/B6</f>
        <v>0.39941548952752071</v>
      </c>
      <c r="M6" s="35">
        <v>216</v>
      </c>
      <c r="N6" s="38">
        <f t="shared" ref="N6:N14" si="6">M6/C6</f>
        <v>1.3012048192771084E-2</v>
      </c>
      <c r="O6" s="47">
        <f t="shared" ref="O6:O14" si="7">M6/B6</f>
        <v>9.5647168223885227E-3</v>
      </c>
    </row>
    <row r="7" spans="1:15">
      <c r="A7" s="33" t="s">
        <v>31</v>
      </c>
      <c r="B7" s="45">
        <v>7997</v>
      </c>
      <c r="C7" s="35">
        <v>32492</v>
      </c>
      <c r="D7" s="37">
        <f t="shared" si="0"/>
        <v>8.1016723475450872E-2</v>
      </c>
      <c r="E7" s="46">
        <f t="shared" si="1"/>
        <v>4.0630236338626986</v>
      </c>
      <c r="F7" s="36">
        <v>401053</v>
      </c>
      <c r="G7" s="35">
        <v>15896</v>
      </c>
      <c r="H7" s="37">
        <f t="shared" si="2"/>
        <v>0.48922811769050845</v>
      </c>
      <c r="I7" s="46">
        <f t="shared" si="3"/>
        <v>1.9877454045266976</v>
      </c>
      <c r="J7" s="35">
        <v>13560</v>
      </c>
      <c r="K7" s="37">
        <f t="shared" si="4"/>
        <v>0.41733349747630188</v>
      </c>
      <c r="L7" s="46">
        <f t="shared" si="5"/>
        <v>1.6956358634487934</v>
      </c>
      <c r="M7" s="35">
        <v>3036</v>
      </c>
      <c r="N7" s="38">
        <f t="shared" si="6"/>
        <v>9.3438384833189711E-2</v>
      </c>
      <c r="O7" s="47">
        <f t="shared" si="7"/>
        <v>0.37964236588720768</v>
      </c>
    </row>
    <row r="8" spans="1:15">
      <c r="A8" s="33" t="s">
        <v>32</v>
      </c>
      <c r="B8" s="45">
        <v>35688</v>
      </c>
      <c r="C8" s="35">
        <v>181779</v>
      </c>
      <c r="D8" s="37">
        <f t="shared" si="0"/>
        <v>0.1413844678453178</v>
      </c>
      <c r="E8" s="46">
        <f t="shared" si="1"/>
        <v>5.0935608607935441</v>
      </c>
      <c r="F8" s="36">
        <v>1285707</v>
      </c>
      <c r="G8" s="35">
        <v>75452</v>
      </c>
      <c r="H8" s="37">
        <f t="shared" si="2"/>
        <v>0.4150754487592076</v>
      </c>
      <c r="I8" s="46">
        <f t="shared" si="3"/>
        <v>2.1142120600762162</v>
      </c>
      <c r="J8" s="35">
        <v>69634</v>
      </c>
      <c r="K8" s="37">
        <f t="shared" si="4"/>
        <v>0.38306955148834576</v>
      </c>
      <c r="L8" s="46">
        <f t="shared" si="5"/>
        <v>1.9511880744227752</v>
      </c>
      <c r="M8" s="35">
        <v>36693</v>
      </c>
      <c r="N8" s="38">
        <f t="shared" si="6"/>
        <v>0.20185499975244664</v>
      </c>
      <c r="O8" s="47">
        <f t="shared" si="7"/>
        <v>1.0281607262945527</v>
      </c>
    </row>
    <row r="9" spans="1:15">
      <c r="A9" s="33" t="s">
        <v>33</v>
      </c>
      <c r="B9" s="45">
        <v>82934</v>
      </c>
      <c r="C9" s="35">
        <v>274482</v>
      </c>
      <c r="D9" s="37">
        <f t="shared" si="0"/>
        <v>6.681468286260174E-2</v>
      </c>
      <c r="E9" s="46">
        <f t="shared" si="1"/>
        <v>3.3096438131526273</v>
      </c>
      <c r="F9" s="36">
        <v>4108109</v>
      </c>
      <c r="G9" s="35">
        <v>171557</v>
      </c>
      <c r="H9" s="37">
        <f t="shared" si="2"/>
        <v>0.62502094855036028</v>
      </c>
      <c r="I9" s="46">
        <f t="shared" si="3"/>
        <v>2.0685967154604867</v>
      </c>
      <c r="J9" s="35">
        <v>80758</v>
      </c>
      <c r="K9" s="37">
        <f t="shared" si="4"/>
        <v>0.29421965739101291</v>
      </c>
      <c r="L9" s="46">
        <f t="shared" si="5"/>
        <v>0.97376226879205152</v>
      </c>
      <c r="M9" s="35">
        <v>22167</v>
      </c>
      <c r="N9" s="38">
        <f t="shared" si="6"/>
        <v>8.0759394058626796E-2</v>
      </c>
      <c r="O9" s="47">
        <f t="shared" si="7"/>
        <v>0.26728482890008926</v>
      </c>
    </row>
    <row r="10" spans="1:15" s="66" customFormat="1">
      <c r="A10" s="58" t="s">
        <v>34</v>
      </c>
      <c r="B10" s="67">
        <v>36405</v>
      </c>
      <c r="C10" s="60">
        <v>168469</v>
      </c>
      <c r="D10" s="62">
        <f t="shared" si="0"/>
        <v>8.9998258467002226E-2</v>
      </c>
      <c r="E10" s="68">
        <f t="shared" si="1"/>
        <v>4.6276335668177451</v>
      </c>
      <c r="F10" s="61">
        <v>1871914</v>
      </c>
      <c r="G10" s="60">
        <v>77264</v>
      </c>
      <c r="H10" s="62">
        <f t="shared" si="2"/>
        <v>0.45862443535605957</v>
      </c>
      <c r="I10" s="68">
        <f t="shared" si="3"/>
        <v>2.1223458316165362</v>
      </c>
      <c r="J10" s="60">
        <v>62775</v>
      </c>
      <c r="K10" s="62">
        <f t="shared" si="4"/>
        <v>0.37262048210650028</v>
      </c>
      <c r="L10" s="68">
        <f t="shared" si="5"/>
        <v>1.7243510506798516</v>
      </c>
      <c r="M10" s="60">
        <v>28430</v>
      </c>
      <c r="N10" s="64">
        <f t="shared" si="6"/>
        <v>0.16875508253744012</v>
      </c>
      <c r="O10" s="69">
        <f t="shared" si="7"/>
        <v>0.78093668452135701</v>
      </c>
    </row>
    <row r="11" spans="1:15">
      <c r="A11" s="33" t="s">
        <v>35</v>
      </c>
      <c r="B11" s="45">
        <v>14312</v>
      </c>
      <c r="C11" s="35">
        <v>64364</v>
      </c>
      <c r="D11" s="37">
        <f t="shared" si="0"/>
        <v>8.262111919242747E-2</v>
      </c>
      <c r="E11" s="46">
        <f t="shared" si="1"/>
        <v>4.4972051425377302</v>
      </c>
      <c r="F11" s="36">
        <v>779026</v>
      </c>
      <c r="G11" s="35">
        <v>43833</v>
      </c>
      <c r="H11" s="37">
        <f t="shared" si="2"/>
        <v>0.68101733888509108</v>
      </c>
      <c r="I11" s="46">
        <f t="shared" si="3"/>
        <v>3.0626746785913919</v>
      </c>
      <c r="J11" s="35">
        <v>15589</v>
      </c>
      <c r="K11" s="37">
        <f t="shared" si="4"/>
        <v>0.24220060903610713</v>
      </c>
      <c r="L11" s="46">
        <f t="shared" si="5"/>
        <v>1.0892258244829514</v>
      </c>
      <c r="M11" s="35">
        <v>4942</v>
      </c>
      <c r="N11" s="38">
        <f t="shared" si="6"/>
        <v>7.6782052078801816E-2</v>
      </c>
      <c r="O11" s="47">
        <f t="shared" si="7"/>
        <v>0.34530463946338735</v>
      </c>
    </row>
    <row r="12" spans="1:15">
      <c r="A12" s="33" t="s">
        <v>36</v>
      </c>
      <c r="B12" s="45">
        <v>47139</v>
      </c>
      <c r="C12" s="35">
        <v>128545</v>
      </c>
      <c r="D12" s="37">
        <f t="shared" si="0"/>
        <v>5.5192528731930778E-2</v>
      </c>
      <c r="E12" s="46">
        <f t="shared" si="1"/>
        <v>2.7269352340949107</v>
      </c>
      <c r="F12" s="36">
        <v>2329029</v>
      </c>
      <c r="G12" s="35">
        <v>90579</v>
      </c>
      <c r="H12" s="37">
        <f t="shared" si="2"/>
        <v>0.70464817768096777</v>
      </c>
      <c r="I12" s="46">
        <f t="shared" si="3"/>
        <v>1.9215299433590021</v>
      </c>
      <c r="J12" s="35">
        <v>30983</v>
      </c>
      <c r="K12" s="37">
        <f t="shared" si="4"/>
        <v>0.24102843362246684</v>
      </c>
      <c r="L12" s="46">
        <f t="shared" si="5"/>
        <v>0.65726892806381132</v>
      </c>
      <c r="M12" s="35">
        <v>6983</v>
      </c>
      <c r="N12" s="38">
        <f t="shared" si="6"/>
        <v>5.4323388696565403E-2</v>
      </c>
      <c r="O12" s="47">
        <f t="shared" si="7"/>
        <v>0.14813636267209743</v>
      </c>
    </row>
    <row r="13" spans="1:15">
      <c r="A13" s="33" t="s">
        <v>37</v>
      </c>
      <c r="B13" s="45">
        <v>6460</v>
      </c>
      <c r="C13" s="35">
        <v>25425</v>
      </c>
      <c r="D13" s="37">
        <f t="shared" si="0"/>
        <v>8.4435898457737218E-2</v>
      </c>
      <c r="E13" s="46">
        <f t="shared" si="1"/>
        <v>3.9357585139318885</v>
      </c>
      <c r="F13" s="36">
        <v>301116</v>
      </c>
      <c r="G13" s="35">
        <v>19835</v>
      </c>
      <c r="H13" s="37">
        <f t="shared" si="2"/>
        <v>0.78013765978367744</v>
      </c>
      <c r="I13" s="46">
        <f t="shared" si="3"/>
        <v>3.0704334365325079</v>
      </c>
      <c r="J13" s="35">
        <v>3657</v>
      </c>
      <c r="K13" s="37">
        <f t="shared" si="4"/>
        <v>0.14383480825958703</v>
      </c>
      <c r="L13" s="46">
        <f t="shared" si="5"/>
        <v>0.5660990712074303</v>
      </c>
      <c r="M13" s="35">
        <v>1933</v>
      </c>
      <c r="N13" s="38">
        <f t="shared" si="6"/>
        <v>7.6027531956735492E-2</v>
      </c>
      <c r="O13" s="47">
        <f t="shared" si="7"/>
        <v>0.29922600619195044</v>
      </c>
    </row>
    <row r="14" spans="1:15">
      <c r="A14" s="33" t="s">
        <v>38</v>
      </c>
      <c r="B14" s="45">
        <v>4469</v>
      </c>
      <c r="C14" s="35">
        <v>14491</v>
      </c>
      <c r="D14" s="37">
        <f t="shared" si="0"/>
        <v>6.3634327670020155E-2</v>
      </c>
      <c r="E14" s="46">
        <f t="shared" si="1"/>
        <v>3.2425598567912286</v>
      </c>
      <c r="F14" s="36">
        <v>227723</v>
      </c>
      <c r="G14" s="35">
        <v>8443</v>
      </c>
      <c r="H14" s="37">
        <f t="shared" si="2"/>
        <v>0.5826374991373956</v>
      </c>
      <c r="I14" s="46">
        <f t="shared" si="3"/>
        <v>1.889236965764153</v>
      </c>
      <c r="J14" s="35">
        <v>5548</v>
      </c>
      <c r="K14" s="37">
        <f t="shared" si="4"/>
        <v>0.38285832585742874</v>
      </c>
      <c r="L14" s="46">
        <f t="shared" si="5"/>
        <v>1.2414410382635936</v>
      </c>
      <c r="M14" s="35">
        <v>500</v>
      </c>
      <c r="N14" s="38">
        <f t="shared" si="6"/>
        <v>3.4504175005175629E-2</v>
      </c>
      <c r="O14" s="47">
        <f t="shared" si="7"/>
        <v>0.11188185276348177</v>
      </c>
    </row>
    <row r="15" spans="1:15">
      <c r="A15" s="33" t="s">
        <v>40</v>
      </c>
      <c r="B15" s="45">
        <v>9974</v>
      </c>
      <c r="C15" s="83">
        <v>37916</v>
      </c>
      <c r="D15" s="37">
        <v>7.4474918043412927E-2</v>
      </c>
      <c r="E15" s="46">
        <v>3.8014838580308803</v>
      </c>
      <c r="F15" s="80">
        <v>509111</v>
      </c>
      <c r="G15" s="83">
        <v>22918</v>
      </c>
      <c r="H15" s="37">
        <v>0.60444139677181141</v>
      </c>
      <c r="I15" s="46">
        <v>2.2977742129536796</v>
      </c>
      <c r="J15" s="83">
        <v>8917</v>
      </c>
      <c r="K15" s="37">
        <v>0.23517776136723284</v>
      </c>
      <c r="L15" s="46">
        <v>0.89402446360537402</v>
      </c>
      <c r="M15" s="83">
        <v>6081</v>
      </c>
      <c r="N15" s="38">
        <v>0.1603808418609558</v>
      </c>
      <c r="O15" s="47">
        <v>0.60968518147182671</v>
      </c>
    </row>
    <row r="16" spans="1:15">
      <c r="A16" s="33" t="s">
        <v>43</v>
      </c>
      <c r="B16" s="45">
        <v>8398</v>
      </c>
      <c r="C16" s="83">
        <v>20647</v>
      </c>
      <c r="D16" s="37">
        <v>8.0105995825347429E-2</v>
      </c>
      <c r="E16" s="46">
        <v>2.4585615622767327</v>
      </c>
      <c r="F16" s="80">
        <v>257746</v>
      </c>
      <c r="G16" s="83">
        <v>10915</v>
      </c>
      <c r="H16" s="37">
        <v>0.5286482297670364</v>
      </c>
      <c r="I16" s="46">
        <v>1.299714217670874</v>
      </c>
      <c r="J16" s="83">
        <v>8096</v>
      </c>
      <c r="K16" s="37">
        <v>0.39211507725093236</v>
      </c>
      <c r="L16" s="46">
        <v>0.96403905691831393</v>
      </c>
      <c r="M16" s="83">
        <v>1636</v>
      </c>
      <c r="N16" s="38">
        <v>7.9236692982031287E-2</v>
      </c>
      <c r="O16" s="47">
        <v>0.19480828768754466</v>
      </c>
    </row>
    <row r="17" spans="1:15">
      <c r="A17" s="33" t="s">
        <v>45</v>
      </c>
      <c r="B17" s="45">
        <v>5559</v>
      </c>
      <c r="C17" s="35">
        <v>62508</v>
      </c>
      <c r="D17" s="37">
        <f t="shared" si="0"/>
        <v>0.10808586279520956</v>
      </c>
      <c r="E17" s="46">
        <f t="shared" si="1"/>
        <v>11.244468429573665</v>
      </c>
      <c r="F17" s="36">
        <v>578318</v>
      </c>
      <c r="G17" s="35">
        <v>33528</v>
      </c>
      <c r="H17" s="37">
        <f t="shared" si="2"/>
        <v>0.53637934344403915</v>
      </c>
      <c r="I17" s="46">
        <f t="shared" si="3"/>
        <v>6.0313005936319479</v>
      </c>
      <c r="J17" s="35">
        <v>25772</v>
      </c>
      <c r="K17" s="37">
        <f t="shared" ref="K17:K24" si="8">J17/C17</f>
        <v>0.41229922569911054</v>
      </c>
      <c r="L17" s="46">
        <f t="shared" ref="L17:L24" si="9">J17/B17</f>
        <v>4.6360856269113153</v>
      </c>
      <c r="M17" s="35">
        <v>3208</v>
      </c>
      <c r="N17" s="38">
        <f t="shared" ref="N17:N24" si="10">M17/C17</f>
        <v>5.1321430856850321E-2</v>
      </c>
      <c r="O17" s="47">
        <f t="shared" ref="O17:O24" si="11">M17/B17</f>
        <v>0.57708220903040119</v>
      </c>
    </row>
    <row r="18" spans="1:15">
      <c r="A18" s="33" t="s">
        <v>46</v>
      </c>
      <c r="B18" s="45">
        <v>29568</v>
      </c>
      <c r="C18" s="35">
        <v>20325</v>
      </c>
      <c r="D18" s="37">
        <f t="shared" si="0"/>
        <v>3.2814861216951034E-2</v>
      </c>
      <c r="E18" s="46">
        <f t="shared" si="1"/>
        <v>0.68739853896103897</v>
      </c>
      <c r="F18" s="36">
        <v>619384</v>
      </c>
      <c r="G18" s="35">
        <v>3015</v>
      </c>
      <c r="H18" s="37">
        <f t="shared" si="2"/>
        <v>0.14833948339483394</v>
      </c>
      <c r="I18" s="46">
        <f t="shared" si="3"/>
        <v>0.10196834415584416</v>
      </c>
      <c r="J18" s="35">
        <v>17310</v>
      </c>
      <c r="K18" s="37">
        <f t="shared" si="8"/>
        <v>0.85166051660516606</v>
      </c>
      <c r="L18" s="46">
        <f t="shared" si="9"/>
        <v>0.58543019480519476</v>
      </c>
      <c r="M18" s="35">
        <v>0</v>
      </c>
      <c r="N18" s="38">
        <f t="shared" si="10"/>
        <v>0</v>
      </c>
      <c r="O18" s="47">
        <f t="shared" si="11"/>
        <v>0</v>
      </c>
    </row>
    <row r="19" spans="1:15">
      <c r="A19" s="33" t="s">
        <v>47</v>
      </c>
      <c r="B19" s="45">
        <v>22529</v>
      </c>
      <c r="C19" s="35">
        <v>169236</v>
      </c>
      <c r="D19" s="37">
        <f t="shared" si="0"/>
        <v>0.12227310231619225</v>
      </c>
      <c r="E19" s="46">
        <f t="shared" si="1"/>
        <v>7.5119179723911405</v>
      </c>
      <c r="F19" s="36">
        <v>1384082</v>
      </c>
      <c r="G19" s="35">
        <v>106362</v>
      </c>
      <c r="H19" s="37">
        <f t="shared" si="2"/>
        <v>0.62848330142522868</v>
      </c>
      <c r="I19" s="46">
        <f t="shared" si="3"/>
        <v>4.7211150073238937</v>
      </c>
      <c r="J19" s="35">
        <v>50712</v>
      </c>
      <c r="K19" s="37">
        <f t="shared" si="8"/>
        <v>0.29965255619371767</v>
      </c>
      <c r="L19" s="46">
        <f t="shared" si="9"/>
        <v>2.2509654223445339</v>
      </c>
      <c r="M19" s="35">
        <v>12162</v>
      </c>
      <c r="N19" s="38">
        <f t="shared" si="10"/>
        <v>7.1864142381053681E-2</v>
      </c>
      <c r="O19" s="47">
        <f t="shared" si="11"/>
        <v>0.53983754272271289</v>
      </c>
    </row>
    <row r="20" spans="1:15">
      <c r="A20" s="33" t="s">
        <v>48</v>
      </c>
      <c r="B20" s="45">
        <v>3616</v>
      </c>
      <c r="C20" s="35">
        <v>46372</v>
      </c>
      <c r="D20" s="37">
        <f t="shared" si="0"/>
        <v>0.17700858093871194</v>
      </c>
      <c r="E20" s="46">
        <f t="shared" si="1"/>
        <v>12.824115044247788</v>
      </c>
      <c r="F20" s="36">
        <v>261976</v>
      </c>
      <c r="G20" s="35">
        <v>31328</v>
      </c>
      <c r="H20" s="37">
        <f t="shared" si="2"/>
        <v>0.67558009143448627</v>
      </c>
      <c r="I20" s="46">
        <f t="shared" si="3"/>
        <v>8.663716814159292</v>
      </c>
      <c r="J20" s="35">
        <v>11648</v>
      </c>
      <c r="K20" s="37">
        <f t="shared" si="8"/>
        <v>0.25118606055378245</v>
      </c>
      <c r="L20" s="46">
        <f t="shared" si="9"/>
        <v>3.2212389380530975</v>
      </c>
      <c r="M20" s="35">
        <v>3396</v>
      </c>
      <c r="N20" s="38">
        <f t="shared" si="10"/>
        <v>7.3233848011731217E-2</v>
      </c>
      <c r="O20" s="47">
        <f t="shared" si="11"/>
        <v>0.93915929203539827</v>
      </c>
    </row>
    <row r="21" spans="1:15">
      <c r="A21" s="33" t="s">
        <v>49</v>
      </c>
      <c r="B21" s="45">
        <v>17075</v>
      </c>
      <c r="C21" s="35">
        <v>70153</v>
      </c>
      <c r="D21" s="37">
        <f t="shared" si="0"/>
        <v>7.7564865889834952E-2</v>
      </c>
      <c r="E21" s="46">
        <f t="shared" si="1"/>
        <v>4.1085212298682281</v>
      </c>
      <c r="F21" s="36">
        <v>904443</v>
      </c>
      <c r="G21" s="35">
        <v>32372</v>
      </c>
      <c r="H21" s="37">
        <f t="shared" si="2"/>
        <v>0.46144854817327841</v>
      </c>
      <c r="I21" s="46">
        <f t="shared" si="3"/>
        <v>1.8958711566617863</v>
      </c>
      <c r="J21" s="35">
        <v>29704</v>
      </c>
      <c r="K21" s="37">
        <f t="shared" si="8"/>
        <v>0.42341738770972021</v>
      </c>
      <c r="L21" s="46">
        <f t="shared" si="9"/>
        <v>1.739619326500732</v>
      </c>
      <c r="M21" s="35">
        <v>8077</v>
      </c>
      <c r="N21" s="38">
        <f t="shared" si="10"/>
        <v>0.11513406411700142</v>
      </c>
      <c r="O21" s="47">
        <f t="shared" si="11"/>
        <v>0.4730307467057101</v>
      </c>
    </row>
    <row r="22" spans="1:15">
      <c r="A22" s="33" t="s">
        <v>50</v>
      </c>
      <c r="B22" s="45">
        <v>14532</v>
      </c>
      <c r="C22" s="35">
        <v>87231</v>
      </c>
      <c r="D22" s="37">
        <f t="shared" si="0"/>
        <v>7.877256004724674E-2</v>
      </c>
      <c r="E22" s="46">
        <f t="shared" si="1"/>
        <v>6.0026837324525184</v>
      </c>
      <c r="F22" s="36">
        <v>1107378</v>
      </c>
      <c r="G22" s="35">
        <v>49545</v>
      </c>
      <c r="H22" s="37">
        <f t="shared" si="2"/>
        <v>0.56797468789765104</v>
      </c>
      <c r="I22" s="46">
        <f t="shared" si="3"/>
        <v>3.4093724194880264</v>
      </c>
      <c r="J22" s="35">
        <v>28765</v>
      </c>
      <c r="K22" s="37">
        <f t="shared" si="8"/>
        <v>0.32975662321880983</v>
      </c>
      <c r="L22" s="46">
        <f t="shared" si="9"/>
        <v>1.9794247178640243</v>
      </c>
      <c r="M22" s="35">
        <v>8921</v>
      </c>
      <c r="N22" s="38">
        <f t="shared" si="10"/>
        <v>0.10226868888353911</v>
      </c>
      <c r="O22" s="47">
        <f t="shared" si="11"/>
        <v>0.61388659510046795</v>
      </c>
    </row>
    <row r="23" spans="1:15">
      <c r="A23" s="33" t="s">
        <v>51</v>
      </c>
      <c r="B23" s="45">
        <v>1410</v>
      </c>
      <c r="C23" s="35">
        <v>25170</v>
      </c>
      <c r="D23" s="37">
        <f t="shared" si="0"/>
        <v>4.055785173905687E-2</v>
      </c>
      <c r="E23" s="46">
        <f t="shared" si="1"/>
        <v>17.851063829787233</v>
      </c>
      <c r="F23" s="36">
        <v>620595</v>
      </c>
      <c r="G23" s="35">
        <v>19735</v>
      </c>
      <c r="H23" s="37">
        <f t="shared" si="2"/>
        <v>0.78406833531982523</v>
      </c>
      <c r="I23" s="46">
        <f t="shared" si="3"/>
        <v>13.99645390070922</v>
      </c>
      <c r="J23" s="35">
        <v>3648</v>
      </c>
      <c r="K23" s="37">
        <f t="shared" si="8"/>
        <v>0.14493444576877235</v>
      </c>
      <c r="L23" s="46">
        <f t="shared" si="9"/>
        <v>2.5872340425531917</v>
      </c>
      <c r="M23" s="35">
        <v>1787</v>
      </c>
      <c r="N23" s="38">
        <f t="shared" si="10"/>
        <v>7.0997218911402468E-2</v>
      </c>
      <c r="O23" s="47">
        <f t="shared" si="11"/>
        <v>1.2673758865248228</v>
      </c>
    </row>
    <row r="24" spans="1:15">
      <c r="A24" s="33" t="s">
        <v>52</v>
      </c>
      <c r="B24" s="45">
        <v>25163</v>
      </c>
      <c r="C24" s="35">
        <v>267600</v>
      </c>
      <c r="D24" s="37">
        <f t="shared" si="0"/>
        <v>9.3970539744165554E-2</v>
      </c>
      <c r="E24" s="46">
        <f t="shared" si="1"/>
        <v>10.634662003735643</v>
      </c>
      <c r="F24" s="36">
        <v>2847701</v>
      </c>
      <c r="G24" s="35">
        <v>151319</v>
      </c>
      <c r="H24" s="37">
        <f t="shared" si="2"/>
        <v>0.56546711509715997</v>
      </c>
      <c r="I24" s="46">
        <f t="shared" si="3"/>
        <v>6.0135516432857763</v>
      </c>
      <c r="J24" s="35">
        <v>38397</v>
      </c>
      <c r="K24" s="37">
        <f t="shared" si="8"/>
        <v>0.14348654708520178</v>
      </c>
      <c r="L24" s="46">
        <f t="shared" si="9"/>
        <v>1.5259309303342208</v>
      </c>
      <c r="M24" s="35">
        <v>77884</v>
      </c>
      <c r="N24" s="38">
        <f t="shared" si="10"/>
        <v>0.29104633781763828</v>
      </c>
      <c r="O24" s="47">
        <f t="shared" si="11"/>
        <v>3.0951794301156461</v>
      </c>
    </row>
    <row r="25" spans="1:15">
      <c r="A25" s="33" t="s">
        <v>54</v>
      </c>
      <c r="B25" s="45">
        <v>27732</v>
      </c>
      <c r="C25" s="83">
        <v>168721</v>
      </c>
      <c r="D25" s="37">
        <v>9.8077695536596093E-2</v>
      </c>
      <c r="E25" s="46">
        <v>6.0839824030001441</v>
      </c>
      <c r="F25" s="80">
        <v>1720279</v>
      </c>
      <c r="G25" s="83">
        <v>80804</v>
      </c>
      <c r="H25" s="37">
        <v>0.47892082194866081</v>
      </c>
      <c r="I25" s="46">
        <v>2.9137458531660174</v>
      </c>
      <c r="J25" s="83">
        <v>55884</v>
      </c>
      <c r="K25" s="37">
        <v>0.33122136544946984</v>
      </c>
      <c r="L25" s="46">
        <v>2.0151449588922543</v>
      </c>
      <c r="M25" s="83">
        <v>32033</v>
      </c>
      <c r="N25" s="38">
        <v>0.18985781260186935</v>
      </c>
      <c r="O25" s="47">
        <v>1.1550915909418722</v>
      </c>
    </row>
    <row r="26" spans="1:15">
      <c r="A26" s="33" t="s">
        <v>57</v>
      </c>
      <c r="B26" s="45">
        <v>34114</v>
      </c>
      <c r="C26" s="35">
        <v>177733</v>
      </c>
      <c r="D26" s="37">
        <f t="shared" si="0"/>
        <v>0.17303812947118774</v>
      </c>
      <c r="E26" s="46">
        <f t="shared" si="1"/>
        <v>5.2099724453303633</v>
      </c>
      <c r="F26" s="36">
        <v>1027132</v>
      </c>
      <c r="G26" s="35">
        <v>100275</v>
      </c>
      <c r="H26" s="37">
        <f t="shared" si="2"/>
        <v>0.56418898009936258</v>
      </c>
      <c r="I26" s="46">
        <f t="shared" si="3"/>
        <v>2.9394090402767192</v>
      </c>
      <c r="J26" s="35">
        <v>38433</v>
      </c>
      <c r="K26" s="37">
        <f t="shared" ref="K26:K29" si="12">J26/C26</f>
        <v>0.21624009047278783</v>
      </c>
      <c r="L26" s="46">
        <f t="shared" ref="L26:L29" si="13">J26/B26</f>
        <v>1.1266049129389692</v>
      </c>
      <c r="M26" s="35">
        <v>39025</v>
      </c>
      <c r="N26" s="38">
        <f t="shared" ref="N26:N29" si="14">M26/C26</f>
        <v>0.21957092942784964</v>
      </c>
      <c r="O26" s="47">
        <f t="shared" ref="O26:O29" si="15">M26/B26</f>
        <v>1.1439584921146744</v>
      </c>
    </row>
    <row r="27" spans="1:15">
      <c r="A27" s="33" t="s">
        <v>58</v>
      </c>
      <c r="B27" s="45">
        <v>12588</v>
      </c>
      <c r="C27" s="35">
        <v>74572</v>
      </c>
      <c r="D27" s="37">
        <f t="shared" si="0"/>
        <v>0.14947463789903265</v>
      </c>
      <c r="E27" s="46">
        <f t="shared" si="1"/>
        <v>5.9240546552272004</v>
      </c>
      <c r="F27" s="36">
        <v>498894</v>
      </c>
      <c r="G27" s="35">
        <v>37858</v>
      </c>
      <c r="H27" s="37">
        <f t="shared" si="2"/>
        <v>0.50767043930697853</v>
      </c>
      <c r="I27" s="46">
        <f t="shared" si="3"/>
        <v>3.0074674292977437</v>
      </c>
      <c r="J27" s="35">
        <v>20703</v>
      </c>
      <c r="K27" s="37">
        <f t="shared" si="12"/>
        <v>0.27762430939226518</v>
      </c>
      <c r="L27" s="46">
        <f t="shared" si="13"/>
        <v>1.6446615824594852</v>
      </c>
      <c r="M27" s="35">
        <v>16011</v>
      </c>
      <c r="N27" s="38">
        <f t="shared" si="14"/>
        <v>0.21470525130075632</v>
      </c>
      <c r="O27" s="47">
        <f t="shared" si="15"/>
        <v>1.2719256434699715</v>
      </c>
    </row>
    <row r="28" spans="1:15">
      <c r="A28" s="33" t="s">
        <v>59</v>
      </c>
      <c r="B28" s="45">
        <v>75604</v>
      </c>
      <c r="C28" s="35">
        <v>130574</v>
      </c>
      <c r="D28" s="37">
        <f t="shared" si="0"/>
        <v>5.1547380725573182E-2</v>
      </c>
      <c r="E28" s="46">
        <f t="shared" si="1"/>
        <v>1.72707793238453</v>
      </c>
      <c r="F28" s="36">
        <v>2533087</v>
      </c>
      <c r="G28" s="35">
        <v>54796</v>
      </c>
      <c r="H28" s="37">
        <f t="shared" si="2"/>
        <v>0.41965475515799472</v>
      </c>
      <c r="I28" s="46">
        <f t="shared" si="3"/>
        <v>0.72477646685360564</v>
      </c>
      <c r="J28" s="35">
        <v>61881</v>
      </c>
      <c r="K28" s="37">
        <f t="shared" si="12"/>
        <v>0.47391517453704413</v>
      </c>
      <c r="L28" s="46">
        <f t="shared" si="13"/>
        <v>0.81848843976509178</v>
      </c>
      <c r="M28" s="35">
        <v>13897</v>
      </c>
      <c r="N28" s="38">
        <f t="shared" si="14"/>
        <v>0.10643007030496117</v>
      </c>
      <c r="O28" s="47">
        <f t="shared" si="15"/>
        <v>0.1838130257658325</v>
      </c>
    </row>
    <row r="29" spans="1:15">
      <c r="A29" s="33" t="s">
        <v>60</v>
      </c>
      <c r="B29" s="45">
        <v>17871</v>
      </c>
      <c r="C29" s="35">
        <v>53329</v>
      </c>
      <c r="D29" s="37">
        <f t="shared" si="0"/>
        <v>7.3185057507544393E-2</v>
      </c>
      <c r="E29" s="46">
        <f t="shared" si="1"/>
        <v>2.984108331934419</v>
      </c>
      <c r="F29" s="36">
        <v>728687</v>
      </c>
      <c r="G29" s="35">
        <v>37825</v>
      </c>
      <c r="H29" s="37">
        <f t="shared" si="2"/>
        <v>0.70927637870576987</v>
      </c>
      <c r="I29" s="46">
        <f t="shared" si="3"/>
        <v>2.11655755134016</v>
      </c>
      <c r="J29" s="35">
        <v>13992</v>
      </c>
      <c r="K29" s="37">
        <f t="shared" si="12"/>
        <v>0.26237131766956068</v>
      </c>
      <c r="L29" s="46">
        <f t="shared" si="13"/>
        <v>0.78294443511834821</v>
      </c>
      <c r="M29" s="35">
        <v>1512</v>
      </c>
      <c r="N29" s="38">
        <f t="shared" si="14"/>
        <v>2.8352303624669506E-2</v>
      </c>
      <c r="O29" s="47">
        <f t="shared" si="15"/>
        <v>8.4606345475910699E-2</v>
      </c>
    </row>
    <row r="30" spans="1:15">
      <c r="A30" s="33" t="s">
        <v>62</v>
      </c>
      <c r="B30" s="45">
        <v>190934</v>
      </c>
      <c r="C30" s="83">
        <v>662008</v>
      </c>
      <c r="D30" s="37">
        <v>4.4367482165090878E-2</v>
      </c>
      <c r="E30" s="46">
        <v>3.4672085642159072</v>
      </c>
      <c r="F30" s="80">
        <v>14921018</v>
      </c>
      <c r="G30" s="83">
        <v>371690</v>
      </c>
      <c r="H30" s="37">
        <v>0.56145847180094499</v>
      </c>
      <c r="I30" s="46">
        <v>1.9466936218798119</v>
      </c>
      <c r="J30" s="83">
        <v>276815</v>
      </c>
      <c r="K30" s="37">
        <v>0.41814449372213025</v>
      </c>
      <c r="L30" s="46">
        <v>1.4497941697130945</v>
      </c>
      <c r="M30" s="83">
        <v>13503</v>
      </c>
      <c r="N30" s="38">
        <v>2.0397034476924751E-2</v>
      </c>
      <c r="O30" s="47">
        <v>7.0720772623000625E-2</v>
      </c>
    </row>
    <row r="31" spans="1:15">
      <c r="A31" s="33" t="s">
        <v>64</v>
      </c>
      <c r="B31" s="45">
        <v>8020</v>
      </c>
      <c r="C31" s="35">
        <v>15345</v>
      </c>
      <c r="D31" s="37">
        <f t="shared" si="0"/>
        <v>9.4869210937934698E-2</v>
      </c>
      <c r="E31" s="46">
        <f t="shared" si="1"/>
        <v>1.9133416458852868</v>
      </c>
      <c r="F31" s="36">
        <v>161749</v>
      </c>
      <c r="G31" s="35">
        <v>9956</v>
      </c>
      <c r="H31" s="37">
        <f t="shared" si="2"/>
        <v>0.64881068752036497</v>
      </c>
      <c r="I31" s="46">
        <f t="shared" si="3"/>
        <v>1.2413965087281795</v>
      </c>
      <c r="J31" s="35">
        <v>4087</v>
      </c>
      <c r="K31" s="37">
        <f>J31/C31</f>
        <v>0.26634082763115019</v>
      </c>
      <c r="L31" s="46">
        <f>J31/B31</f>
        <v>0.50960099750623444</v>
      </c>
      <c r="M31" s="35">
        <v>1302</v>
      </c>
      <c r="N31" s="38">
        <f>M31/C31</f>
        <v>8.4848484848484854E-2</v>
      </c>
      <c r="O31" s="47">
        <f>M31/B31</f>
        <v>0.16234413965087283</v>
      </c>
    </row>
    <row r="32" spans="1:15">
      <c r="A32" s="33" t="s">
        <v>66</v>
      </c>
      <c r="B32" s="45">
        <v>10384</v>
      </c>
      <c r="C32" s="83">
        <v>51754</v>
      </c>
      <c r="D32" s="37">
        <v>6.9861556570663383E-2</v>
      </c>
      <c r="E32" s="46">
        <v>4.9840138674884438</v>
      </c>
      <c r="F32" s="80">
        <v>740808</v>
      </c>
      <c r="G32" s="83">
        <v>34665</v>
      </c>
      <c r="H32" s="37">
        <v>0.66980330022800172</v>
      </c>
      <c r="I32" s="46">
        <v>3.3383089368258858</v>
      </c>
      <c r="J32" s="83">
        <v>13331</v>
      </c>
      <c r="K32" s="37">
        <v>0.25758395486339219</v>
      </c>
      <c r="L32" s="46">
        <v>1.2838020030816641</v>
      </c>
      <c r="M32" s="83">
        <v>3758</v>
      </c>
      <c r="N32" s="38">
        <v>7.26127449086061E-2</v>
      </c>
      <c r="O32" s="47">
        <v>0.36190292758089371</v>
      </c>
    </row>
    <row r="33" spans="1:15">
      <c r="A33" s="33" t="s">
        <v>69</v>
      </c>
      <c r="B33" s="45">
        <v>22118</v>
      </c>
      <c r="C33" s="83">
        <v>181013</v>
      </c>
      <c r="D33" s="37">
        <v>9.382664983091682E-2</v>
      </c>
      <c r="E33" s="46">
        <v>8.183967809024324</v>
      </c>
      <c r="F33" s="80">
        <v>1929228</v>
      </c>
      <c r="G33" s="83">
        <v>138334</v>
      </c>
      <c r="H33" s="37">
        <v>0.76422135426737303</v>
      </c>
      <c r="I33" s="46">
        <v>6.2543629622931549</v>
      </c>
      <c r="J33" s="83">
        <v>31913</v>
      </c>
      <c r="K33" s="37">
        <v>0.17630225453420473</v>
      </c>
      <c r="L33" s="46">
        <v>1.4428519757663441</v>
      </c>
      <c r="M33" s="83">
        <v>10766</v>
      </c>
      <c r="N33" s="38">
        <v>5.9476391198422213E-2</v>
      </c>
      <c r="O33" s="47">
        <v>0.486752870964825</v>
      </c>
    </row>
    <row r="34" spans="1:15">
      <c r="A34" s="33" t="s">
        <v>71</v>
      </c>
      <c r="B34" s="45">
        <v>31931</v>
      </c>
      <c r="C34" s="35">
        <v>108342</v>
      </c>
      <c r="D34" s="37">
        <f t="shared" si="0"/>
        <v>8.2141056502208154E-2</v>
      </c>
      <c r="E34" s="46">
        <f t="shared" si="1"/>
        <v>3.3930036641508252</v>
      </c>
      <c r="F34" s="36">
        <v>1318975</v>
      </c>
      <c r="G34" s="35">
        <v>69291</v>
      </c>
      <c r="H34" s="37">
        <f t="shared" si="2"/>
        <v>0.63955806612394084</v>
      </c>
      <c r="I34" s="46">
        <f t="shared" si="3"/>
        <v>2.1700228617957471</v>
      </c>
      <c r="J34" s="35">
        <v>32338</v>
      </c>
      <c r="K34" s="37">
        <f>J34/C34</f>
        <v>0.29848073692566135</v>
      </c>
      <c r="L34" s="46">
        <f>J34/B34</f>
        <v>1.0127462340672073</v>
      </c>
      <c r="M34" s="35">
        <v>6713</v>
      </c>
      <c r="N34" s="38">
        <f>M34/C34</f>
        <v>6.1961196950397812E-2</v>
      </c>
      <c r="O34" s="47">
        <f>M34/B34</f>
        <v>0.21023456828787071</v>
      </c>
    </row>
    <row r="35" spans="1:15">
      <c r="A35" s="33" t="s">
        <v>72</v>
      </c>
      <c r="B35" s="45">
        <v>16359</v>
      </c>
      <c r="C35" s="35">
        <v>52133</v>
      </c>
      <c r="D35" s="37">
        <f t="shared" si="0"/>
        <v>6.7911221576106212E-2</v>
      </c>
      <c r="E35" s="46">
        <f t="shared" si="1"/>
        <v>3.1868084846261997</v>
      </c>
      <c r="F35" s="36">
        <v>767664</v>
      </c>
      <c r="G35" s="35">
        <v>28730</v>
      </c>
      <c r="H35" s="37">
        <f t="shared" si="2"/>
        <v>0.55109048011815931</v>
      </c>
      <c r="I35" s="46">
        <f t="shared" si="3"/>
        <v>1.7562198178372761</v>
      </c>
      <c r="J35" s="35">
        <v>18630</v>
      </c>
      <c r="K35" s="37">
        <f>J35/C35</f>
        <v>0.35735522605643261</v>
      </c>
      <c r="L35" s="46">
        <f>J35/B35</f>
        <v>1.138822666422153</v>
      </c>
      <c r="M35" s="35">
        <v>4773</v>
      </c>
      <c r="N35" s="38">
        <f>M35/C35</f>
        <v>9.1554293825408084E-2</v>
      </c>
      <c r="O35" s="47">
        <f>M35/B35</f>
        <v>0.29176600036677058</v>
      </c>
    </row>
    <row r="36" spans="1:15">
      <c r="A36" s="33" t="s">
        <v>73</v>
      </c>
      <c r="B36" s="45">
        <v>11147</v>
      </c>
      <c r="C36" s="35">
        <v>29915</v>
      </c>
      <c r="D36" s="37">
        <f t="shared" si="0"/>
        <v>7.6580243500343037E-2</v>
      </c>
      <c r="E36" s="46">
        <f t="shared" si="1"/>
        <v>2.6836817080828923</v>
      </c>
      <c r="F36" s="36">
        <v>390636</v>
      </c>
      <c r="G36" s="35">
        <v>20385</v>
      </c>
      <c r="H36" s="37">
        <f t="shared" si="2"/>
        <v>0.68143072037439412</v>
      </c>
      <c r="I36" s="46">
        <f t="shared" si="3"/>
        <v>1.8287431595945098</v>
      </c>
      <c r="J36" s="35">
        <v>7899</v>
      </c>
      <c r="K36" s="37">
        <f>J36/C36</f>
        <v>0.26404813638642821</v>
      </c>
      <c r="L36" s="46">
        <f>J36/B36</f>
        <v>0.70862115367363421</v>
      </c>
      <c r="M36" s="35">
        <v>1631</v>
      </c>
      <c r="N36" s="38">
        <f>M36/C36</f>
        <v>5.4521143239177672E-2</v>
      </c>
      <c r="O36" s="47">
        <f>M36/B36</f>
        <v>0.14631739481474837</v>
      </c>
    </row>
    <row r="37" spans="1:15" s="66" customFormat="1">
      <c r="A37" s="58" t="s">
        <v>75</v>
      </c>
      <c r="B37" s="67">
        <v>82823</v>
      </c>
      <c r="C37" s="154">
        <v>393604</v>
      </c>
      <c r="D37" s="62">
        <v>8.583154901038495E-2</v>
      </c>
      <c r="E37" s="68">
        <v>4.7523513999734375</v>
      </c>
      <c r="F37" s="153">
        <v>4585773</v>
      </c>
      <c r="G37" s="154">
        <v>182892</v>
      </c>
      <c r="H37" s="62">
        <v>0.4646599119927643</v>
      </c>
      <c r="I37" s="68">
        <v>2.2082271832703477</v>
      </c>
      <c r="J37" s="154">
        <v>166594</v>
      </c>
      <c r="K37" s="62">
        <v>0.42325281247141799</v>
      </c>
      <c r="L37" s="68">
        <v>2.0114460958912379</v>
      </c>
      <c r="M37" s="154">
        <v>44118</v>
      </c>
      <c r="N37" s="64">
        <v>0.11208727553581772</v>
      </c>
      <c r="O37" s="69">
        <v>0.53267812081185173</v>
      </c>
    </row>
    <row r="38" spans="1:15">
      <c r="A38" s="33" t="s">
        <v>77</v>
      </c>
      <c r="B38" s="45">
        <v>6528</v>
      </c>
      <c r="C38" s="35">
        <v>41626</v>
      </c>
      <c r="D38" s="37">
        <f t="shared" si="0"/>
        <v>0.13241843538453707</v>
      </c>
      <c r="E38" s="46">
        <f t="shared" si="1"/>
        <v>6.3765318627450984</v>
      </c>
      <c r="F38" s="36">
        <v>314352</v>
      </c>
      <c r="G38" s="35">
        <v>21530</v>
      </c>
      <c r="H38" s="37">
        <f t="shared" si="2"/>
        <v>0.51722481141594201</v>
      </c>
      <c r="I38" s="46">
        <f t="shared" si="3"/>
        <v>3.2981004901960786</v>
      </c>
      <c r="J38" s="35">
        <v>17644</v>
      </c>
      <c r="K38" s="37">
        <f>J38/C38</f>
        <v>0.42386969682410031</v>
      </c>
      <c r="L38" s="46">
        <f>J38/B38</f>
        <v>2.7028186274509802</v>
      </c>
      <c r="M38" s="35">
        <v>2452</v>
      </c>
      <c r="N38" s="38">
        <f>M38/C38</f>
        <v>5.8905491759957719E-2</v>
      </c>
      <c r="O38" s="47">
        <f>M38/B38</f>
        <v>0.37561274509803921</v>
      </c>
    </row>
    <row r="39" spans="1:15">
      <c r="A39" s="33" t="s">
        <v>78</v>
      </c>
      <c r="B39" s="45">
        <v>31012</v>
      </c>
      <c r="C39" s="35">
        <v>71380</v>
      </c>
      <c r="D39" s="37">
        <f t="shared" si="0"/>
        <v>6.2615573014074027E-2</v>
      </c>
      <c r="E39" s="46">
        <f t="shared" si="1"/>
        <v>2.3016896685154133</v>
      </c>
      <c r="F39" s="36">
        <v>1139972</v>
      </c>
      <c r="G39" s="35">
        <v>33366</v>
      </c>
      <c r="H39" s="37">
        <f t="shared" si="2"/>
        <v>0.46744186046511627</v>
      </c>
      <c r="I39" s="46">
        <f t="shared" si="3"/>
        <v>1.0759061008641817</v>
      </c>
      <c r="J39" s="35">
        <v>26722</v>
      </c>
      <c r="K39" s="37">
        <f>J39/C39</f>
        <v>0.3743625665452508</v>
      </c>
      <c r="L39" s="46">
        <f>J39/B39</f>
        <v>0.86166645169611766</v>
      </c>
      <c r="M39" s="35">
        <v>11292</v>
      </c>
      <c r="N39" s="38">
        <f>M39/C39</f>
        <v>0.15819557298963294</v>
      </c>
      <c r="O39" s="47">
        <f>M39/B39</f>
        <v>0.36411711595511415</v>
      </c>
    </row>
    <row r="40" spans="1:15">
      <c r="A40" s="33" t="s">
        <v>79</v>
      </c>
      <c r="B40" s="45">
        <v>23359</v>
      </c>
      <c r="C40" s="35">
        <v>135378</v>
      </c>
      <c r="D40" s="37">
        <f t="shared" si="0"/>
        <v>5.3581584887379248E-2</v>
      </c>
      <c r="E40" s="46">
        <f t="shared" si="1"/>
        <v>5.7955391926024227</v>
      </c>
      <c r="F40" s="36">
        <v>2526577</v>
      </c>
      <c r="G40" s="35">
        <v>70770</v>
      </c>
      <c r="H40" s="37">
        <f t="shared" si="2"/>
        <v>0.52275849842662769</v>
      </c>
      <c r="I40" s="46">
        <f t="shared" si="3"/>
        <v>3.0296673658975126</v>
      </c>
      <c r="J40" s="35">
        <v>44587</v>
      </c>
      <c r="K40" s="37">
        <f>J40/C40</f>
        <v>0.32935188878547472</v>
      </c>
      <c r="L40" s="46">
        <f>J40/B40</f>
        <v>1.9087717796138532</v>
      </c>
      <c r="M40" s="35">
        <v>20021</v>
      </c>
      <c r="N40" s="38">
        <f>M40/C40</f>
        <v>0.14788961278789758</v>
      </c>
      <c r="O40" s="47">
        <f>M40/B40</f>
        <v>0.85710004709105703</v>
      </c>
    </row>
    <row r="41" spans="1:15">
      <c r="A41" s="33" t="s">
        <v>80</v>
      </c>
      <c r="B41" s="45">
        <v>43240</v>
      </c>
      <c r="C41" s="35">
        <v>49645</v>
      </c>
      <c r="D41" s="37">
        <f t="shared" si="0"/>
        <v>4.1112679963727757E-2</v>
      </c>
      <c r="E41" s="46">
        <f t="shared" si="1"/>
        <v>1.1481267345050878</v>
      </c>
      <c r="F41" s="36">
        <v>1207535</v>
      </c>
      <c r="G41" s="35">
        <v>20838</v>
      </c>
      <c r="H41" s="37">
        <f t="shared" si="2"/>
        <v>0.41974015510121865</v>
      </c>
      <c r="I41" s="46">
        <f t="shared" si="3"/>
        <v>0.48191489361702128</v>
      </c>
      <c r="J41" s="35">
        <v>24842</v>
      </c>
      <c r="K41" s="37">
        <f>J41/C41</f>
        <v>0.50039278880048343</v>
      </c>
      <c r="L41" s="46">
        <f>J41/B41</f>
        <v>0.57451433857539314</v>
      </c>
      <c r="M41" s="35">
        <v>3965</v>
      </c>
      <c r="N41" s="38">
        <f>M41/C41</f>
        <v>7.9867056098297917E-2</v>
      </c>
      <c r="O41" s="47">
        <f>M41/B41</f>
        <v>9.1697502312673457E-2</v>
      </c>
    </row>
    <row r="42" spans="1:15">
      <c r="A42" s="42"/>
      <c r="B42" s="42"/>
      <c r="C42" s="42"/>
      <c r="D42" s="43"/>
      <c r="E42" s="42"/>
      <c r="F42" s="42"/>
      <c r="G42" s="42"/>
      <c r="H42" s="43"/>
      <c r="I42" s="42"/>
      <c r="J42" s="42"/>
      <c r="K42" s="43"/>
      <c r="L42" s="42"/>
      <c r="M42" s="42"/>
      <c r="N42" s="43"/>
      <c r="O42" s="49"/>
    </row>
    <row r="43" spans="1:15">
      <c r="A43" s="3" t="s">
        <v>81</v>
      </c>
      <c r="B43" s="4">
        <f>SUM(B3:B41)</f>
        <v>1097379</v>
      </c>
      <c r="C43" s="5">
        <f>SUM(C3:C41)</f>
        <v>4377183</v>
      </c>
      <c r="D43" s="6">
        <f>C43/F43</f>
        <v>7.1485258672157312E-2</v>
      </c>
      <c r="E43" s="8">
        <f>C43/B43</f>
        <v>3.9887614033073349</v>
      </c>
      <c r="F43" s="5">
        <f>SUM(F3:F41)</f>
        <v>61231967</v>
      </c>
      <c r="G43" s="5">
        <f>SUM(G3:G41)</f>
        <v>2440101</v>
      </c>
      <c r="H43" s="6">
        <f>G43/C43</f>
        <v>0.55745921520758901</v>
      </c>
      <c r="I43" s="8">
        <f>G43/B43</f>
        <v>2.2235718015380281</v>
      </c>
      <c r="J43" s="5">
        <f>SUM(J3:J41)</f>
        <v>1442980</v>
      </c>
      <c r="K43" s="6">
        <f>J43/C43</f>
        <v>0.32965950932369059</v>
      </c>
      <c r="L43" s="8">
        <f>J43/B43</f>
        <v>1.3149331270235716</v>
      </c>
      <c r="M43" s="5">
        <f>SUM(M3:M41)</f>
        <v>494102</v>
      </c>
      <c r="N43" s="6">
        <f>M43/C43</f>
        <v>0.11288127546872041</v>
      </c>
      <c r="O43" s="8">
        <f>M43/B43</f>
        <v>0.45025647474573505</v>
      </c>
    </row>
    <row r="44" spans="1:15">
      <c r="A44" s="3" t="s">
        <v>82</v>
      </c>
      <c r="B44" s="4">
        <f>AVERAGE(B3:B41)</f>
        <v>28137.923076923078</v>
      </c>
      <c r="C44" s="5">
        <f>AVERAGE(C3:C41)</f>
        <v>112235.46153846153</v>
      </c>
      <c r="D44" s="6">
        <f>AVERAGE(D3:D41)</f>
        <v>8.3780415589093091E-2</v>
      </c>
      <c r="E44" s="8">
        <f>AVERAGE(E3:E41)</f>
        <v>4.973481341113656</v>
      </c>
      <c r="F44" s="5">
        <f>AVERAGE(F3:F41)</f>
        <v>1570050.435897436</v>
      </c>
      <c r="G44" s="5">
        <f>AVERAGE(G3:G41)</f>
        <v>62566.692307692305</v>
      </c>
      <c r="H44" s="6">
        <f>AVERAGE(H3:H41)</f>
        <v>0.56465235523829482</v>
      </c>
      <c r="I44" s="8">
        <f>AVERAGE(I3:I41)</f>
        <v>2.9714351881879364</v>
      </c>
      <c r="J44" s="5">
        <f>AVERAGE(J3:J41)</f>
        <v>36999.48717948718</v>
      </c>
      <c r="K44" s="6">
        <f>AVERAGE(K3:K41)</f>
        <v>0.33294706009038255</v>
      </c>
      <c r="L44" s="8">
        <f>AVERAGE(L3:L41)</f>
        <v>1.4520755364871027</v>
      </c>
      <c r="M44" s="5">
        <f>AVERAGE(M3:M41)</f>
        <v>12669.282051282051</v>
      </c>
      <c r="N44" s="6">
        <f>AVERAGE(N3:N41)</f>
        <v>0.10240058467132261</v>
      </c>
      <c r="O44" s="8">
        <f>AVERAGE(O3:O41)</f>
        <v>0.54997061643861722</v>
      </c>
    </row>
    <row r="45" spans="1:15">
      <c r="A45" s="3" t="s">
        <v>83</v>
      </c>
      <c r="B45" s="4">
        <f>MEDIAN(B3:B41)</f>
        <v>17871</v>
      </c>
      <c r="C45" s="5">
        <f>MEDIAN(C3:C41)</f>
        <v>70153</v>
      </c>
      <c r="D45" s="6">
        <f>MEDIAN(D3:D41)</f>
        <v>7.877256004724674E-2</v>
      </c>
      <c r="E45" s="8">
        <f>MEDIAN(E3:E41)</f>
        <v>4.0630236338626986</v>
      </c>
      <c r="F45" s="5">
        <f>MEDIAN(F3:F41)</f>
        <v>1027132</v>
      </c>
      <c r="G45" s="5">
        <f>MEDIAN(G3:G41)</f>
        <v>37825</v>
      </c>
      <c r="H45" s="6">
        <f>MEDIAN(H3:H41)</f>
        <v>0.56418898009936258</v>
      </c>
      <c r="I45" s="8">
        <f>MEDIAN(I3:I41)</f>
        <v>2.1223458316165362</v>
      </c>
      <c r="J45" s="5">
        <f>MEDIAN(J3:J41)</f>
        <v>24842</v>
      </c>
      <c r="K45" s="6">
        <f>MEDIAN(K3:K41)</f>
        <v>0.30786224085193159</v>
      </c>
      <c r="L45" s="8">
        <f>MEDIAN(L3:L41)</f>
        <v>1.2414410382635936</v>
      </c>
      <c r="M45" s="5">
        <f>MEDIAN(M3:M41)</f>
        <v>6713</v>
      </c>
      <c r="N45" s="6">
        <f>MEDIAN(N3:N41)</f>
        <v>7.9867056098297917E-2</v>
      </c>
      <c r="O45" s="8">
        <f>MEDIAN(O3:O41)</f>
        <v>0.37561274509803921</v>
      </c>
    </row>
  </sheetData>
  <autoFilter ref="A2:O2" xr:uid="{72337050-779E-427E-AEE5-209163E89E11}"/>
  <sortState xmlns:xlrd2="http://schemas.microsoft.com/office/spreadsheetml/2017/richdata2" ref="A4:O41">
    <sortCondition ref="A3:A41"/>
  </sortState>
  <mergeCells count="6">
    <mergeCell ref="J1:L1"/>
    <mergeCell ref="M1:O1"/>
    <mergeCell ref="A1:A2"/>
    <mergeCell ref="B1:B2"/>
    <mergeCell ref="C1:F1"/>
    <mergeCell ref="G1:I1"/>
  </mergeCells>
  <conditionalFormatting sqref="N4:O4 A4:L4 A3:O3 A5:O41">
    <cfRule type="expression" dxfId="2" priority="1">
      <formula>MOD(ROW(),2)=1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E5DE-6289-475C-9007-95110B897D62}">
  <sheetPr>
    <tabColor theme="7" tint="0.39997558519241921"/>
  </sheetPr>
  <dimension ref="A1:R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cols>
    <col min="1" max="1" width="16.85546875" style="1" customWidth="1"/>
    <col min="2" max="2" width="12.42578125" style="1" customWidth="1"/>
    <col min="3" max="3" width="13.85546875" style="1" customWidth="1"/>
    <col min="4" max="4" width="14" style="2" customWidth="1"/>
    <col min="5" max="5" width="12.85546875" style="1" customWidth="1"/>
    <col min="6" max="6" width="13.42578125" style="1" customWidth="1"/>
    <col min="7" max="7" width="13.28515625" style="1" customWidth="1"/>
    <col min="8" max="8" width="15.140625" style="2" customWidth="1"/>
    <col min="9" max="9" width="12.7109375" style="1" customWidth="1"/>
    <col min="10" max="10" width="13.28515625" style="1" customWidth="1"/>
    <col min="11" max="11" width="14.28515625" style="2" customWidth="1"/>
    <col min="12" max="12" width="12.5703125" style="1" customWidth="1"/>
    <col min="13" max="13" width="13.140625" style="1" customWidth="1"/>
    <col min="14" max="14" width="13.7109375" style="2" customWidth="1"/>
    <col min="15" max="16" width="13.28515625" style="1" customWidth="1"/>
    <col min="17" max="17" width="13.28515625" style="2" customWidth="1"/>
    <col min="18" max="18" width="13.42578125" style="1" customWidth="1"/>
    <col min="19" max="16384" width="9.140625" style="1"/>
  </cols>
  <sheetData>
    <row r="1" spans="1:18">
      <c r="A1" s="140" t="s">
        <v>195</v>
      </c>
      <c r="B1" s="141" t="s">
        <v>0</v>
      </c>
      <c r="C1" s="120" t="s">
        <v>84</v>
      </c>
      <c r="D1" s="120"/>
      <c r="E1" s="120"/>
      <c r="F1" s="120"/>
      <c r="G1" s="147" t="s">
        <v>120</v>
      </c>
      <c r="H1" s="144"/>
      <c r="I1" s="148"/>
      <c r="J1" s="119" t="s">
        <v>121</v>
      </c>
      <c r="K1" s="119"/>
      <c r="L1" s="119"/>
      <c r="M1" s="129" t="s">
        <v>122</v>
      </c>
      <c r="N1" s="129"/>
      <c r="O1" s="129"/>
      <c r="P1" s="145" t="s">
        <v>123</v>
      </c>
      <c r="Q1" s="143"/>
      <c r="R1" s="146"/>
    </row>
    <row r="2" spans="1:18" ht="56.25" customHeight="1">
      <c r="A2" s="140"/>
      <c r="B2" s="142"/>
      <c r="C2" s="20" t="s">
        <v>98</v>
      </c>
      <c r="D2" s="26" t="s">
        <v>124</v>
      </c>
      <c r="E2" s="26" t="s">
        <v>125</v>
      </c>
      <c r="F2" s="29" t="s">
        <v>88</v>
      </c>
      <c r="G2" s="13" t="s">
        <v>126</v>
      </c>
      <c r="H2" s="14" t="s">
        <v>127</v>
      </c>
      <c r="I2" s="15" t="s">
        <v>128</v>
      </c>
      <c r="J2" s="16" t="s">
        <v>129</v>
      </c>
      <c r="K2" s="23" t="s">
        <v>130</v>
      </c>
      <c r="L2" s="24" t="s">
        <v>131</v>
      </c>
      <c r="M2" s="17" t="s">
        <v>132</v>
      </c>
      <c r="N2" s="18" t="s">
        <v>133</v>
      </c>
      <c r="O2" s="19" t="s">
        <v>134</v>
      </c>
      <c r="P2" s="114" t="s">
        <v>206</v>
      </c>
      <c r="Q2" s="28" t="s">
        <v>135</v>
      </c>
      <c r="R2" s="28" t="s">
        <v>136</v>
      </c>
    </row>
    <row r="3" spans="1:18">
      <c r="A3" s="33" t="s">
        <v>25</v>
      </c>
      <c r="B3" s="45">
        <v>17153</v>
      </c>
      <c r="C3" s="35">
        <v>199837</v>
      </c>
      <c r="D3" s="37">
        <f>C3/F3</f>
        <v>0.10756763448847549</v>
      </c>
      <c r="E3" s="46">
        <f>C3/B3</f>
        <v>11.650265259721332</v>
      </c>
      <c r="F3" s="36">
        <v>1857780</v>
      </c>
      <c r="G3" s="35">
        <v>3159</v>
      </c>
      <c r="H3" s="38">
        <f>G3/C3</f>
        <v>1.5807883424991367E-2</v>
      </c>
      <c r="I3" s="46">
        <f>G3/B3</f>
        <v>0.1841660350959016</v>
      </c>
      <c r="J3" s="35">
        <v>102617</v>
      </c>
      <c r="K3" s="37">
        <f>J3/C3</f>
        <v>0.51350350535686584</v>
      </c>
      <c r="L3" s="46">
        <f>J3/B3</f>
        <v>5.9824520492042206</v>
      </c>
      <c r="M3" s="35">
        <v>11206</v>
      </c>
      <c r="N3" s="37">
        <f>M3/C3</f>
        <v>5.607570169688296E-2</v>
      </c>
      <c r="O3" s="46">
        <f>M3/B3</f>
        <v>0.65329679939369212</v>
      </c>
      <c r="P3" s="35">
        <v>82855</v>
      </c>
      <c r="Q3" s="37">
        <f>P3/C3</f>
        <v>0.41461290952125984</v>
      </c>
      <c r="R3" s="47">
        <f>P3/B3</f>
        <v>4.8303503760275168</v>
      </c>
    </row>
    <row r="4" spans="1:18">
      <c r="A4" s="33" t="s">
        <v>26</v>
      </c>
      <c r="B4" s="45">
        <v>22493</v>
      </c>
      <c r="C4" s="35">
        <v>183973</v>
      </c>
      <c r="D4" s="37">
        <f t="shared" ref="D4:D41" si="0">C4/F4</f>
        <v>0.17495311709504771</v>
      </c>
      <c r="E4" s="46">
        <f t="shared" ref="E4:E41" si="1">C4/B4</f>
        <v>8.1791223936335751</v>
      </c>
      <c r="F4" s="36">
        <v>1051556</v>
      </c>
      <c r="G4" s="35">
        <v>0</v>
      </c>
      <c r="H4" s="38">
        <f>G4/C4</f>
        <v>0</v>
      </c>
      <c r="I4" s="46">
        <f>G4/B4</f>
        <v>0</v>
      </c>
      <c r="J4" s="35">
        <v>83613</v>
      </c>
      <c r="K4" s="37">
        <f>J4/C4</f>
        <v>0.45448516901936697</v>
      </c>
      <c r="L4" s="46">
        <f>J4/B4</f>
        <v>3.7172898235006446</v>
      </c>
      <c r="M4" s="35">
        <v>36241</v>
      </c>
      <c r="N4" s="37">
        <f>M4/C4</f>
        <v>0.19699086278964847</v>
      </c>
      <c r="O4" s="46">
        <f>M4/B4</f>
        <v>1.6112123771840128</v>
      </c>
      <c r="P4" s="35">
        <v>64119</v>
      </c>
      <c r="Q4" s="37">
        <f>P4/C4</f>
        <v>0.34852396819098452</v>
      </c>
      <c r="R4" s="47">
        <f>P4/B4</f>
        <v>2.8506201929489174</v>
      </c>
    </row>
    <row r="5" spans="1:18">
      <c r="A5" s="33" t="s">
        <v>28</v>
      </c>
      <c r="B5" s="45">
        <v>16158</v>
      </c>
      <c r="C5" s="83">
        <v>245029</v>
      </c>
      <c r="D5" s="37">
        <v>0.20782482356064416</v>
      </c>
      <c r="E5" s="46">
        <v>15.164562445847258</v>
      </c>
      <c r="F5" s="80">
        <v>1179017</v>
      </c>
      <c r="G5" s="83">
        <v>10068</v>
      </c>
      <c r="H5" s="38">
        <v>4.108901395345041E-2</v>
      </c>
      <c r="I5" s="46">
        <v>0.62309691793538802</v>
      </c>
      <c r="J5" s="83">
        <v>127827</v>
      </c>
      <c r="K5" s="37">
        <v>0.52168110713425753</v>
      </c>
      <c r="L5" s="46">
        <v>7.911065725956183</v>
      </c>
      <c r="M5" s="83">
        <v>39513</v>
      </c>
      <c r="N5" s="38">
        <v>0.16125846328393781</v>
      </c>
      <c r="O5" s="46">
        <v>2.4454140363906425</v>
      </c>
      <c r="P5" s="83">
        <v>67621</v>
      </c>
      <c r="Q5" s="37">
        <v>0.2759714156283542</v>
      </c>
      <c r="R5" s="47">
        <v>4.1849857655650453</v>
      </c>
    </row>
    <row r="6" spans="1:18">
      <c r="A6" s="33" t="s">
        <v>30</v>
      </c>
      <c r="B6" s="45">
        <v>22583</v>
      </c>
      <c r="C6" s="35">
        <v>78064</v>
      </c>
      <c r="D6" s="37">
        <f t="shared" si="0"/>
        <v>0.3296106604964596</v>
      </c>
      <c r="E6" s="46">
        <f t="shared" si="1"/>
        <v>3.456759509365452</v>
      </c>
      <c r="F6" s="36">
        <v>236837</v>
      </c>
      <c r="G6" s="35">
        <v>0</v>
      </c>
      <c r="H6" s="38">
        <f t="shared" ref="H6:H14" si="2">G6/C6</f>
        <v>0</v>
      </c>
      <c r="I6" s="46">
        <f t="shared" ref="I6:I14" si="3">G6/B6</f>
        <v>0</v>
      </c>
      <c r="J6" s="35">
        <v>16887</v>
      </c>
      <c r="K6" s="37">
        <f t="shared" ref="K6:K14" si="4">J6/C6</f>
        <v>0.21632250461160074</v>
      </c>
      <c r="L6" s="46">
        <f t="shared" ref="L6:L14" si="5">J6/B6</f>
        <v>0.74777487490590266</v>
      </c>
      <c r="M6" s="35">
        <v>11352</v>
      </c>
      <c r="N6" s="37">
        <f t="shared" ref="N6:N14" si="6">M6/C6</f>
        <v>0.14541914326706293</v>
      </c>
      <c r="O6" s="46">
        <f t="shared" ref="O6:O14" si="7">M6/B6</f>
        <v>0.50267900633219675</v>
      </c>
      <c r="P6" s="35">
        <v>49825</v>
      </c>
      <c r="Q6" s="37">
        <f t="shared" ref="Q6:Q14" si="8">P6/C6</f>
        <v>0.6382583521213363</v>
      </c>
      <c r="R6" s="47">
        <f t="shared" ref="R6:R14" si="9">P6/B6</f>
        <v>2.2063056281273523</v>
      </c>
    </row>
    <row r="7" spans="1:18" s="66" customFormat="1">
      <c r="A7" s="58" t="s">
        <v>31</v>
      </c>
      <c r="B7" s="67">
        <v>7997</v>
      </c>
      <c r="C7" s="60">
        <v>85209</v>
      </c>
      <c r="D7" s="62">
        <f t="shared" si="0"/>
        <v>0.21246319065061225</v>
      </c>
      <c r="E7" s="68">
        <f t="shared" si="1"/>
        <v>10.655120670251344</v>
      </c>
      <c r="F7" s="61">
        <v>401053</v>
      </c>
      <c r="G7" s="60">
        <v>16248</v>
      </c>
      <c r="H7" s="64">
        <f t="shared" si="2"/>
        <v>0.19068408266732387</v>
      </c>
      <c r="I7" s="68">
        <f t="shared" si="3"/>
        <v>2.0317619107165186</v>
      </c>
      <c r="J7" s="60">
        <v>35183</v>
      </c>
      <c r="K7" s="62">
        <f t="shared" si="4"/>
        <v>0.41290239293971293</v>
      </c>
      <c r="L7" s="68">
        <f t="shared" si="5"/>
        <v>4.3995248218081784</v>
      </c>
      <c r="M7" s="60">
        <v>2893</v>
      </c>
      <c r="N7" s="62">
        <f t="shared" si="6"/>
        <v>3.3951812601955192E-2</v>
      </c>
      <c r="O7" s="68">
        <f t="shared" si="7"/>
        <v>0.36176066024759285</v>
      </c>
      <c r="P7" s="60">
        <v>30885</v>
      </c>
      <c r="Q7" s="62">
        <f t="shared" si="8"/>
        <v>0.362461711791008</v>
      </c>
      <c r="R7" s="69">
        <f t="shared" si="9"/>
        <v>3.8620732774790545</v>
      </c>
    </row>
    <row r="8" spans="1:18">
      <c r="A8" s="33" t="s">
        <v>32</v>
      </c>
      <c r="B8" s="45">
        <v>35688</v>
      </c>
      <c r="C8" s="35">
        <v>189822</v>
      </c>
      <c r="D8" s="37">
        <f t="shared" si="0"/>
        <v>0.1476401699609631</v>
      </c>
      <c r="E8" s="46">
        <f t="shared" si="1"/>
        <v>5.3189307330195019</v>
      </c>
      <c r="F8" s="36">
        <v>1285707</v>
      </c>
      <c r="G8" s="35">
        <v>45460</v>
      </c>
      <c r="H8" s="38">
        <f t="shared" si="2"/>
        <v>0.23948751988705208</v>
      </c>
      <c r="I8" s="46">
        <f t="shared" si="3"/>
        <v>1.2738175297018606</v>
      </c>
      <c r="J8" s="35">
        <v>52965</v>
      </c>
      <c r="K8" s="37">
        <f t="shared" si="4"/>
        <v>0.2790245598508076</v>
      </c>
      <c r="L8" s="46">
        <f t="shared" si="5"/>
        <v>1.4841123066577</v>
      </c>
      <c r="M8" s="35">
        <v>3428</v>
      </c>
      <c r="N8" s="38">
        <f t="shared" si="6"/>
        <v>1.8059023716955884E-2</v>
      </c>
      <c r="O8" s="46">
        <f t="shared" si="7"/>
        <v>9.6054696256444749E-2</v>
      </c>
      <c r="P8" s="35">
        <v>87969</v>
      </c>
      <c r="Q8" s="37">
        <f t="shared" si="8"/>
        <v>0.46342889654518443</v>
      </c>
      <c r="R8" s="47">
        <f t="shared" si="9"/>
        <v>2.4649462004034968</v>
      </c>
    </row>
    <row r="9" spans="1:18" s="66" customFormat="1">
      <c r="A9" s="58" t="s">
        <v>33</v>
      </c>
      <c r="B9" s="67">
        <v>82934</v>
      </c>
      <c r="C9" s="60">
        <v>676032</v>
      </c>
      <c r="D9" s="62">
        <f t="shared" si="0"/>
        <v>0.16456038532570583</v>
      </c>
      <c r="E9" s="68">
        <f t="shared" si="1"/>
        <v>8.1514457279282322</v>
      </c>
      <c r="F9" s="61">
        <v>4108109</v>
      </c>
      <c r="G9" s="60">
        <v>10087</v>
      </c>
      <c r="H9" s="64">
        <f t="shared" si="2"/>
        <v>1.4920891318754141E-2</v>
      </c>
      <c r="I9" s="68">
        <f t="shared" si="3"/>
        <v>0.1216268357971399</v>
      </c>
      <c r="J9" s="60">
        <v>267652</v>
      </c>
      <c r="K9" s="62">
        <f t="shared" si="4"/>
        <v>0.39591616964877402</v>
      </c>
      <c r="L9" s="68">
        <f t="shared" si="5"/>
        <v>3.227289169701208</v>
      </c>
      <c r="M9" s="60">
        <v>12791</v>
      </c>
      <c r="N9" s="64">
        <f t="shared" si="6"/>
        <v>1.8920701978604564E-2</v>
      </c>
      <c r="O9" s="68">
        <f t="shared" si="7"/>
        <v>0.15423107531289942</v>
      </c>
      <c r="P9" s="60">
        <v>385502</v>
      </c>
      <c r="Q9" s="62">
        <f t="shared" si="8"/>
        <v>0.57024223705386723</v>
      </c>
      <c r="R9" s="69">
        <f t="shared" si="9"/>
        <v>4.6482986471169845</v>
      </c>
    </row>
    <row r="10" spans="1:18">
      <c r="A10" s="33" t="s">
        <v>34</v>
      </c>
      <c r="B10" s="45">
        <v>36405</v>
      </c>
      <c r="C10" s="35">
        <v>307172</v>
      </c>
      <c r="D10" s="37">
        <f t="shared" si="0"/>
        <v>0.1640951453966368</v>
      </c>
      <c r="E10" s="46">
        <f t="shared" si="1"/>
        <v>8.4376321933800309</v>
      </c>
      <c r="F10" s="36">
        <v>1871914</v>
      </c>
      <c r="G10" s="35">
        <v>26583</v>
      </c>
      <c r="H10" s="38">
        <f t="shared" si="2"/>
        <v>8.6541090984855393E-2</v>
      </c>
      <c r="I10" s="46">
        <f t="shared" si="3"/>
        <v>0.73020189534404611</v>
      </c>
      <c r="J10" s="35">
        <v>195178</v>
      </c>
      <c r="K10" s="37">
        <f t="shared" si="4"/>
        <v>0.63540296641620986</v>
      </c>
      <c r="L10" s="46">
        <f t="shared" si="5"/>
        <v>5.3612965252025822</v>
      </c>
      <c r="M10" s="35">
        <v>37570</v>
      </c>
      <c r="N10" s="37">
        <f t="shared" si="6"/>
        <v>0.12230932506869116</v>
      </c>
      <c r="O10" s="46">
        <f t="shared" si="7"/>
        <v>1.0320010987501718</v>
      </c>
      <c r="P10" s="35">
        <v>47841</v>
      </c>
      <c r="Q10" s="37">
        <f t="shared" si="8"/>
        <v>0.15574661753024363</v>
      </c>
      <c r="R10" s="47">
        <f t="shared" si="9"/>
        <v>1.3141326740832304</v>
      </c>
    </row>
    <row r="11" spans="1:18">
      <c r="A11" s="33" t="s">
        <v>35</v>
      </c>
      <c r="B11" s="45">
        <v>14312</v>
      </c>
      <c r="C11" s="35">
        <v>162958</v>
      </c>
      <c r="D11" s="37">
        <f t="shared" si="0"/>
        <v>0.20918172179105704</v>
      </c>
      <c r="E11" s="46">
        <f t="shared" si="1"/>
        <v>11.386109558412521</v>
      </c>
      <c r="F11" s="36">
        <v>779026</v>
      </c>
      <c r="G11" s="35">
        <v>8010</v>
      </c>
      <c r="H11" s="38">
        <f t="shared" si="2"/>
        <v>4.91537696829858E-2</v>
      </c>
      <c r="I11" s="46">
        <f t="shared" si="3"/>
        <v>0.55967020681945223</v>
      </c>
      <c r="J11" s="35">
        <v>102993</v>
      </c>
      <c r="K11" s="37">
        <f t="shared" si="4"/>
        <v>0.63202174793505073</v>
      </c>
      <c r="L11" s="46">
        <f t="shared" si="5"/>
        <v>7.1962688652878706</v>
      </c>
      <c r="M11" s="35">
        <v>11345</v>
      </c>
      <c r="N11" s="37">
        <f t="shared" si="6"/>
        <v>6.9619165674591005E-2</v>
      </c>
      <c r="O11" s="46">
        <f t="shared" si="7"/>
        <v>0.79269144773616551</v>
      </c>
      <c r="P11" s="35">
        <v>40610</v>
      </c>
      <c r="Q11" s="37">
        <f t="shared" si="8"/>
        <v>0.24920531670737245</v>
      </c>
      <c r="R11" s="47">
        <f t="shared" si="9"/>
        <v>2.8374790385690329</v>
      </c>
    </row>
    <row r="12" spans="1:18">
      <c r="A12" s="33" t="s">
        <v>36</v>
      </c>
      <c r="B12" s="45">
        <v>47139</v>
      </c>
      <c r="C12" s="35">
        <v>243505</v>
      </c>
      <c r="D12" s="37">
        <f t="shared" si="0"/>
        <v>0.10455215456741844</v>
      </c>
      <c r="E12" s="46">
        <f t="shared" si="1"/>
        <v>5.1656802223212201</v>
      </c>
      <c r="F12" s="36">
        <v>2329029</v>
      </c>
      <c r="G12" s="35">
        <v>29169</v>
      </c>
      <c r="H12" s="38">
        <f t="shared" si="2"/>
        <v>0.11978809470031417</v>
      </c>
      <c r="I12" s="46">
        <f t="shared" si="3"/>
        <v>0.61878699166295426</v>
      </c>
      <c r="J12" s="35">
        <v>116361</v>
      </c>
      <c r="K12" s="37">
        <f t="shared" si="4"/>
        <v>0.47785877086712797</v>
      </c>
      <c r="L12" s="46">
        <f t="shared" si="5"/>
        <v>2.4684656017310509</v>
      </c>
      <c r="M12" s="35">
        <v>17909</v>
      </c>
      <c r="N12" s="37">
        <f t="shared" si="6"/>
        <v>7.3546744420032437E-2</v>
      </c>
      <c r="O12" s="46">
        <f t="shared" si="7"/>
        <v>0.37991896306667516</v>
      </c>
      <c r="P12" s="35">
        <v>80066</v>
      </c>
      <c r="Q12" s="37">
        <f t="shared" si="8"/>
        <v>0.32880639001252543</v>
      </c>
      <c r="R12" s="47">
        <f t="shared" si="9"/>
        <v>1.6985086658605402</v>
      </c>
    </row>
    <row r="13" spans="1:18">
      <c r="A13" s="33" t="s">
        <v>37</v>
      </c>
      <c r="B13" s="45">
        <v>6460</v>
      </c>
      <c r="C13" s="35">
        <v>75432</v>
      </c>
      <c r="D13" s="37">
        <f t="shared" si="0"/>
        <v>0.25050810983142707</v>
      </c>
      <c r="E13" s="46">
        <f t="shared" si="1"/>
        <v>11.676780185758513</v>
      </c>
      <c r="F13" s="36">
        <v>301116</v>
      </c>
      <c r="G13" s="35">
        <v>3250</v>
      </c>
      <c r="H13" s="38">
        <f t="shared" si="2"/>
        <v>4.3085162795630502E-2</v>
      </c>
      <c r="I13" s="46">
        <f t="shared" si="3"/>
        <v>0.50309597523219818</v>
      </c>
      <c r="J13" s="35">
        <v>57636</v>
      </c>
      <c r="K13" s="37">
        <f t="shared" si="4"/>
        <v>0.76407890550429525</v>
      </c>
      <c r="L13" s="46">
        <f t="shared" si="5"/>
        <v>8.9219814241486066</v>
      </c>
      <c r="M13" s="35">
        <v>4241</v>
      </c>
      <c r="N13" s="37">
        <f t="shared" si="6"/>
        <v>5.622282320500583E-2</v>
      </c>
      <c r="O13" s="46">
        <f t="shared" si="7"/>
        <v>0.65650154798761606</v>
      </c>
      <c r="P13" s="35">
        <v>10305</v>
      </c>
      <c r="Q13" s="37">
        <f t="shared" si="8"/>
        <v>0.13661310849506841</v>
      </c>
      <c r="R13" s="47">
        <f t="shared" si="9"/>
        <v>1.5952012383900929</v>
      </c>
    </row>
    <row r="14" spans="1:18">
      <c r="A14" s="33" t="s">
        <v>38</v>
      </c>
      <c r="B14" s="45">
        <v>4469</v>
      </c>
      <c r="C14" s="35">
        <v>55187</v>
      </c>
      <c r="D14" s="37">
        <f t="shared" si="0"/>
        <v>0.24234267070080756</v>
      </c>
      <c r="E14" s="46">
        <f t="shared" si="1"/>
        <v>12.348847616916537</v>
      </c>
      <c r="F14" s="36">
        <v>227723</v>
      </c>
      <c r="G14" s="35">
        <v>5565</v>
      </c>
      <c r="H14" s="38">
        <f t="shared" si="2"/>
        <v>0.10083896569844347</v>
      </c>
      <c r="I14" s="46">
        <f t="shared" si="3"/>
        <v>1.2452450212575521</v>
      </c>
      <c r="J14" s="35">
        <v>16800</v>
      </c>
      <c r="K14" s="37">
        <f t="shared" si="4"/>
        <v>0.30441951908964066</v>
      </c>
      <c r="L14" s="46">
        <f t="shared" si="5"/>
        <v>3.7592302528529871</v>
      </c>
      <c r="M14" s="35">
        <v>18704</v>
      </c>
      <c r="N14" s="37">
        <f t="shared" si="6"/>
        <v>0.33892039791979994</v>
      </c>
      <c r="O14" s="46">
        <f t="shared" si="7"/>
        <v>4.185276348176326</v>
      </c>
      <c r="P14" s="35">
        <v>14118</v>
      </c>
      <c r="Q14" s="37">
        <f t="shared" si="8"/>
        <v>0.25582111729211587</v>
      </c>
      <c r="R14" s="47">
        <f t="shared" si="9"/>
        <v>3.1590959946296713</v>
      </c>
    </row>
    <row r="15" spans="1:18" s="66" customFormat="1">
      <c r="A15" s="58" t="s">
        <v>40</v>
      </c>
      <c r="B15" s="67">
        <v>9974</v>
      </c>
      <c r="C15" s="154">
        <v>123926</v>
      </c>
      <c r="D15" s="62">
        <v>0.24341646517164234</v>
      </c>
      <c r="E15" s="68">
        <v>12.424904752356126</v>
      </c>
      <c r="F15" s="153">
        <v>509111</v>
      </c>
      <c r="G15" s="154">
        <v>12669</v>
      </c>
      <c r="H15" s="64">
        <v>0.10223036328131305</v>
      </c>
      <c r="I15" s="68">
        <v>1.2702025265690795</v>
      </c>
      <c r="J15" s="154">
        <v>60106</v>
      </c>
      <c r="K15" s="62">
        <v>0.48501525103690912</v>
      </c>
      <c r="L15" s="68">
        <v>6.0262682975736919</v>
      </c>
      <c r="M15" s="154">
        <v>9647</v>
      </c>
      <c r="N15" s="62">
        <v>7.7844842890111843E-2</v>
      </c>
      <c r="O15" s="68">
        <v>0.96721475837176663</v>
      </c>
      <c r="P15" s="154">
        <v>41504</v>
      </c>
      <c r="Q15" s="62">
        <v>0.33490954279166602</v>
      </c>
      <c r="R15" s="69">
        <v>4.1612191698415879</v>
      </c>
    </row>
    <row r="16" spans="1:18" s="66" customFormat="1">
      <c r="A16" s="58" t="s">
        <v>43</v>
      </c>
      <c r="B16" s="67">
        <v>8398</v>
      </c>
      <c r="C16" s="154">
        <v>77312</v>
      </c>
      <c r="D16" s="62">
        <v>0.29995421849417642</v>
      </c>
      <c r="E16" s="68">
        <v>9.2060014289116463</v>
      </c>
      <c r="F16" s="153">
        <v>257746</v>
      </c>
      <c r="G16" s="154">
        <v>6358</v>
      </c>
      <c r="H16" s="64">
        <v>8.22382036423841E-2</v>
      </c>
      <c r="I16" s="68">
        <v>0.75708502024291502</v>
      </c>
      <c r="J16" s="154">
        <v>26706</v>
      </c>
      <c r="K16" s="62">
        <v>0.34543149834437087</v>
      </c>
      <c r="L16" s="68">
        <v>3.180042867349369</v>
      </c>
      <c r="M16" s="154">
        <v>9727</v>
      </c>
      <c r="N16" s="62">
        <v>0.12581487996688742</v>
      </c>
      <c r="O16" s="68">
        <v>1.1582519647535128</v>
      </c>
      <c r="P16" s="154">
        <v>34521</v>
      </c>
      <c r="Q16" s="62">
        <v>0.44651541804635764</v>
      </c>
      <c r="R16" s="69">
        <v>4.1106215765658494</v>
      </c>
    </row>
    <row r="17" spans="1:18">
      <c r="A17" s="33" t="s">
        <v>45</v>
      </c>
      <c r="B17" s="45">
        <v>5559</v>
      </c>
      <c r="C17" s="35">
        <v>99019</v>
      </c>
      <c r="D17" s="37">
        <f t="shared" si="0"/>
        <v>0.17121894874446239</v>
      </c>
      <c r="E17" s="46">
        <f t="shared" si="1"/>
        <v>17.812376326677459</v>
      </c>
      <c r="F17" s="36">
        <v>578318</v>
      </c>
      <c r="G17" s="35">
        <v>4195</v>
      </c>
      <c r="H17" s="38">
        <f t="shared" ref="H17:H24" si="10">G17/C17</f>
        <v>4.2365606600753392E-2</v>
      </c>
      <c r="I17" s="46">
        <f t="shared" ref="I17:I24" si="11">G17/B17</f>
        <v>0.75463212808058999</v>
      </c>
      <c r="J17" s="35">
        <v>77506</v>
      </c>
      <c r="K17" s="37">
        <f t="shared" ref="K17:K24" si="12">J17/C17</f>
        <v>0.78273866631656552</v>
      </c>
      <c r="L17" s="46">
        <f t="shared" ref="L17:L24" si="13">J17/B17</f>
        <v>13.94243568987228</v>
      </c>
      <c r="M17" s="35">
        <v>6863</v>
      </c>
      <c r="N17" s="37">
        <f t="shared" ref="N17:N24" si="14">M17/C17</f>
        <v>6.9309930417394638E-2</v>
      </c>
      <c r="O17" s="46">
        <f t="shared" ref="O17:O24" si="15">M17/B17</f>
        <v>1.2345745637704624</v>
      </c>
      <c r="P17" s="35">
        <v>10455</v>
      </c>
      <c r="Q17" s="37">
        <f t="shared" ref="Q17:Q24" si="16">P17/C17</f>
        <v>0.10558579666528646</v>
      </c>
      <c r="R17" s="47">
        <f t="shared" ref="R17:R24" si="17">P17/B17</f>
        <v>1.8807339449541285</v>
      </c>
    </row>
    <row r="18" spans="1:18">
      <c r="A18" s="33" t="s">
        <v>46</v>
      </c>
      <c r="B18" s="45">
        <v>29568</v>
      </c>
      <c r="C18" s="35">
        <v>102986</v>
      </c>
      <c r="D18" s="37">
        <f t="shared" si="0"/>
        <v>0.16627165054312026</v>
      </c>
      <c r="E18" s="46">
        <f t="shared" si="1"/>
        <v>3.4830221861471862</v>
      </c>
      <c r="F18" s="36">
        <v>619384</v>
      </c>
      <c r="G18" s="35">
        <v>800</v>
      </c>
      <c r="H18" s="40">
        <f t="shared" si="10"/>
        <v>7.7680461421940844E-3</v>
      </c>
      <c r="I18" s="46">
        <f t="shared" si="11"/>
        <v>2.7056277056277056E-2</v>
      </c>
      <c r="J18" s="35">
        <v>55664</v>
      </c>
      <c r="K18" s="37">
        <f t="shared" si="12"/>
        <v>0.54050065057386443</v>
      </c>
      <c r="L18" s="46">
        <f t="shared" si="13"/>
        <v>1.8825757575757576</v>
      </c>
      <c r="M18" s="35">
        <v>3708</v>
      </c>
      <c r="N18" s="37">
        <f t="shared" si="14"/>
        <v>3.6004893869069583E-2</v>
      </c>
      <c r="O18" s="46">
        <f t="shared" si="15"/>
        <v>0.12540584415584416</v>
      </c>
      <c r="P18" s="35">
        <v>42814</v>
      </c>
      <c r="Q18" s="37">
        <f t="shared" si="16"/>
        <v>0.41572640941487193</v>
      </c>
      <c r="R18" s="47">
        <f t="shared" si="17"/>
        <v>1.4479843073593073</v>
      </c>
    </row>
    <row r="19" spans="1:18">
      <c r="A19" s="33" t="s">
        <v>47</v>
      </c>
      <c r="B19" s="45">
        <v>22529</v>
      </c>
      <c r="C19" s="35">
        <v>128184</v>
      </c>
      <c r="D19" s="37">
        <f t="shared" si="0"/>
        <v>9.2613009922822495E-2</v>
      </c>
      <c r="E19" s="46">
        <f t="shared" si="1"/>
        <v>5.6897332327222694</v>
      </c>
      <c r="F19" s="36">
        <v>1384082</v>
      </c>
      <c r="G19" s="35">
        <v>1396</v>
      </c>
      <c r="H19" s="38">
        <f t="shared" si="10"/>
        <v>1.08905947700181E-2</v>
      </c>
      <c r="I19" s="46">
        <f t="shared" si="11"/>
        <v>6.1964578987083317E-2</v>
      </c>
      <c r="J19" s="35">
        <v>67529</v>
      </c>
      <c r="K19" s="37">
        <f t="shared" si="12"/>
        <v>0.5268130187854958</v>
      </c>
      <c r="L19" s="46">
        <f t="shared" si="13"/>
        <v>2.9974255404145769</v>
      </c>
      <c r="M19" s="35">
        <v>8856</v>
      </c>
      <c r="N19" s="37">
        <f t="shared" si="14"/>
        <v>6.9088185733008803E-2</v>
      </c>
      <c r="O19" s="46">
        <f t="shared" si="15"/>
        <v>0.39309334635358872</v>
      </c>
      <c r="P19" s="35">
        <v>50403</v>
      </c>
      <c r="Q19" s="37">
        <f t="shared" si="16"/>
        <v>0.39320820071147727</v>
      </c>
      <c r="R19" s="47">
        <f t="shared" si="17"/>
        <v>2.2372497669670204</v>
      </c>
    </row>
    <row r="20" spans="1:18">
      <c r="A20" s="33" t="s">
        <v>48</v>
      </c>
      <c r="B20" s="45">
        <v>3616</v>
      </c>
      <c r="C20" s="35">
        <v>19942</v>
      </c>
      <c r="D20" s="37">
        <f t="shared" si="0"/>
        <v>7.6121476776498609E-2</v>
      </c>
      <c r="E20" s="46">
        <f t="shared" si="1"/>
        <v>5.5149336283185839</v>
      </c>
      <c r="F20" s="36">
        <v>261976</v>
      </c>
      <c r="G20" s="35">
        <v>1142</v>
      </c>
      <c r="H20" s="38">
        <f t="shared" si="10"/>
        <v>5.7266071607662221E-2</v>
      </c>
      <c r="I20" s="46">
        <f t="shared" si="11"/>
        <v>0.31581858407079644</v>
      </c>
      <c r="J20" s="35">
        <v>2180</v>
      </c>
      <c r="K20" s="37">
        <f t="shared" si="12"/>
        <v>0.10931701935613279</v>
      </c>
      <c r="L20" s="46">
        <f t="shared" si="13"/>
        <v>0.60287610619469023</v>
      </c>
      <c r="M20" s="35">
        <v>95</v>
      </c>
      <c r="N20" s="40">
        <f t="shared" si="14"/>
        <v>4.7638150636846854E-3</v>
      </c>
      <c r="O20" s="46">
        <f t="shared" si="15"/>
        <v>2.6272123893805309E-2</v>
      </c>
      <c r="P20" s="35">
        <v>16525</v>
      </c>
      <c r="Q20" s="37">
        <f t="shared" si="16"/>
        <v>0.82865309397252029</v>
      </c>
      <c r="R20" s="47">
        <f t="shared" si="17"/>
        <v>4.569966814159292</v>
      </c>
    </row>
    <row r="21" spans="1:18" s="66" customFormat="1">
      <c r="A21" s="58" t="s">
        <v>49</v>
      </c>
      <c r="B21" s="67">
        <v>17075</v>
      </c>
      <c r="C21" s="60">
        <v>226873</v>
      </c>
      <c r="D21" s="62">
        <f t="shared" si="0"/>
        <v>0.25084278390125192</v>
      </c>
      <c r="E21" s="68">
        <f t="shared" si="1"/>
        <v>13.286852122986822</v>
      </c>
      <c r="F21" s="61">
        <v>904443</v>
      </c>
      <c r="G21" s="60">
        <v>5446</v>
      </c>
      <c r="H21" s="64">
        <f t="shared" si="10"/>
        <v>2.4004619324467874E-2</v>
      </c>
      <c r="I21" s="68">
        <f t="shared" si="11"/>
        <v>0.31894582723279646</v>
      </c>
      <c r="J21" s="60">
        <v>106726</v>
      </c>
      <c r="K21" s="62">
        <f t="shared" si="12"/>
        <v>0.47042177782283479</v>
      </c>
      <c r="L21" s="68">
        <f t="shared" si="13"/>
        <v>6.2504245973645682</v>
      </c>
      <c r="M21" s="60">
        <v>31058</v>
      </c>
      <c r="N21" s="62">
        <f t="shared" si="14"/>
        <v>0.13689597263667339</v>
      </c>
      <c r="O21" s="68">
        <f t="shared" si="15"/>
        <v>1.8189165446559297</v>
      </c>
      <c r="P21" s="60">
        <v>83643</v>
      </c>
      <c r="Q21" s="62">
        <f t="shared" si="16"/>
        <v>0.36867763021602395</v>
      </c>
      <c r="R21" s="69">
        <f t="shared" si="17"/>
        <v>4.8985651537335286</v>
      </c>
    </row>
    <row r="22" spans="1:18">
      <c r="A22" s="33" t="s">
        <v>50</v>
      </c>
      <c r="B22" s="45">
        <v>14532</v>
      </c>
      <c r="C22" s="35">
        <v>175274</v>
      </c>
      <c r="D22" s="37">
        <f t="shared" si="0"/>
        <v>0.15827838371360095</v>
      </c>
      <c r="E22" s="46">
        <f t="shared" si="1"/>
        <v>12.061244150839526</v>
      </c>
      <c r="F22" s="36">
        <v>1107378</v>
      </c>
      <c r="G22" s="35">
        <v>0</v>
      </c>
      <c r="H22" s="38">
        <f t="shared" si="10"/>
        <v>0</v>
      </c>
      <c r="I22" s="46">
        <f t="shared" si="11"/>
        <v>0</v>
      </c>
      <c r="J22" s="35">
        <v>102449</v>
      </c>
      <c r="K22" s="37">
        <f t="shared" si="12"/>
        <v>0.58450768511017037</v>
      </c>
      <c r="L22" s="46">
        <f t="shared" si="13"/>
        <v>7.0498898981557945</v>
      </c>
      <c r="M22" s="35">
        <v>11209</v>
      </c>
      <c r="N22" s="37">
        <f t="shared" si="14"/>
        <v>6.3951299108823897E-2</v>
      </c>
      <c r="O22" s="46">
        <f t="shared" si="15"/>
        <v>0.77133223231489123</v>
      </c>
      <c r="P22" s="35">
        <v>61616</v>
      </c>
      <c r="Q22" s="37">
        <f t="shared" si="16"/>
        <v>0.35154101578100572</v>
      </c>
      <c r="R22" s="47">
        <f t="shared" si="17"/>
        <v>4.2400220203688415</v>
      </c>
    </row>
    <row r="23" spans="1:18" s="66" customFormat="1">
      <c r="A23" s="58" t="s">
        <v>51</v>
      </c>
      <c r="B23" s="67">
        <v>1410</v>
      </c>
      <c r="C23" s="60">
        <v>203718</v>
      </c>
      <c r="D23" s="62">
        <f t="shared" si="0"/>
        <v>0.32826239334831897</v>
      </c>
      <c r="E23" s="68">
        <f t="shared" si="1"/>
        <v>144.48085106382979</v>
      </c>
      <c r="F23" s="61">
        <v>620595</v>
      </c>
      <c r="G23" s="60">
        <v>43750</v>
      </c>
      <c r="H23" s="64">
        <f t="shared" si="10"/>
        <v>0.21475765519001758</v>
      </c>
      <c r="I23" s="68">
        <f t="shared" si="11"/>
        <v>31.028368794326241</v>
      </c>
      <c r="J23" s="60">
        <v>106853</v>
      </c>
      <c r="K23" s="62">
        <f t="shared" si="12"/>
        <v>0.52451427954329022</v>
      </c>
      <c r="L23" s="68">
        <f t="shared" si="13"/>
        <v>75.782269503546104</v>
      </c>
      <c r="M23" s="60">
        <v>10139</v>
      </c>
      <c r="N23" s="62">
        <f t="shared" si="14"/>
        <v>4.9769779793636303E-2</v>
      </c>
      <c r="O23" s="68">
        <f t="shared" si="15"/>
        <v>7.1907801418439714</v>
      </c>
      <c r="P23" s="60">
        <v>42976</v>
      </c>
      <c r="Q23" s="62">
        <f t="shared" si="16"/>
        <v>0.2109582854730559</v>
      </c>
      <c r="R23" s="69">
        <f t="shared" si="17"/>
        <v>30.479432624113475</v>
      </c>
    </row>
    <row r="24" spans="1:18" s="66" customFormat="1">
      <c r="A24" s="58" t="s">
        <v>52</v>
      </c>
      <c r="B24" s="67">
        <v>25163</v>
      </c>
      <c r="C24" s="60">
        <v>911952</v>
      </c>
      <c r="D24" s="62">
        <f t="shared" si="0"/>
        <v>0.32024148602679847</v>
      </c>
      <c r="E24" s="68">
        <f t="shared" si="1"/>
        <v>36.241783571116322</v>
      </c>
      <c r="F24" s="61">
        <v>2847701</v>
      </c>
      <c r="G24" s="60">
        <v>14750</v>
      </c>
      <c r="H24" s="64">
        <f t="shared" si="10"/>
        <v>1.6174096882292051E-2</v>
      </c>
      <c r="I24" s="68">
        <f t="shared" si="11"/>
        <v>0.58617811866629577</v>
      </c>
      <c r="J24" s="60">
        <v>426550</v>
      </c>
      <c r="K24" s="62">
        <f t="shared" si="12"/>
        <v>0.46773295085706268</v>
      </c>
      <c r="L24" s="68">
        <f t="shared" si="13"/>
        <v>16.951476374041253</v>
      </c>
      <c r="M24" s="60">
        <v>16000</v>
      </c>
      <c r="N24" s="64">
        <f t="shared" si="14"/>
        <v>1.7544783058757479E-2</v>
      </c>
      <c r="O24" s="68">
        <f t="shared" si="15"/>
        <v>0.63585423041767675</v>
      </c>
      <c r="P24" s="60">
        <v>454652</v>
      </c>
      <c r="Q24" s="62">
        <f t="shared" si="16"/>
        <v>0.49854816920188783</v>
      </c>
      <c r="R24" s="69">
        <f t="shared" si="17"/>
        <v>18.068274847991098</v>
      </c>
    </row>
    <row r="25" spans="1:18">
      <c r="A25" s="33" t="s">
        <v>54</v>
      </c>
      <c r="B25" s="45">
        <v>27732</v>
      </c>
      <c r="C25" s="83">
        <v>384223</v>
      </c>
      <c r="D25" s="37">
        <v>0.22334923579256621</v>
      </c>
      <c r="E25" s="46">
        <v>13.854860810615895</v>
      </c>
      <c r="F25" s="80">
        <v>1720279</v>
      </c>
      <c r="G25" s="83">
        <v>4855</v>
      </c>
      <c r="H25" s="38">
        <v>1.2635891136137088E-2</v>
      </c>
      <c r="I25" s="46">
        <v>0.17506851290927447</v>
      </c>
      <c r="J25" s="83">
        <v>199131</v>
      </c>
      <c r="K25" s="37">
        <v>0.51826933837901423</v>
      </c>
      <c r="L25" s="46">
        <v>7.1805495456512336</v>
      </c>
      <c r="M25" s="83">
        <v>59547</v>
      </c>
      <c r="N25" s="38">
        <v>0.15498031091319364</v>
      </c>
      <c r="O25" s="46">
        <v>2.1472306360882736</v>
      </c>
      <c r="P25" s="83">
        <v>120690</v>
      </c>
      <c r="Q25" s="37">
        <v>0.31411445957165501</v>
      </c>
      <c r="R25" s="47">
        <v>4.3520121159671135</v>
      </c>
    </row>
    <row r="26" spans="1:18" s="66" customFormat="1">
      <c r="A26" s="58" t="s">
        <v>57</v>
      </c>
      <c r="B26" s="67">
        <v>34114</v>
      </c>
      <c r="C26" s="60">
        <v>165154</v>
      </c>
      <c r="D26" s="62">
        <f t="shared" si="0"/>
        <v>0.16079140753087237</v>
      </c>
      <c r="E26" s="68">
        <f t="shared" si="1"/>
        <v>4.8412382013249688</v>
      </c>
      <c r="F26" s="61">
        <v>1027132</v>
      </c>
      <c r="G26" s="60">
        <v>16788</v>
      </c>
      <c r="H26" s="64">
        <f t="shared" ref="H26:H29" si="18">G26/C26</f>
        <v>0.10165058067016239</v>
      </c>
      <c r="I26" s="68">
        <f t="shared" ref="I26:I29" si="19">G26/B26</f>
        <v>0.4921146743272557</v>
      </c>
      <c r="J26" s="60">
        <v>67862</v>
      </c>
      <c r="K26" s="62">
        <f t="shared" ref="K26:K29" si="20">J26/C26</f>
        <v>0.41090134056698596</v>
      </c>
      <c r="L26" s="68">
        <f t="shared" ref="L26:L29" si="21">J26/B26</f>
        <v>1.9892712669285337</v>
      </c>
      <c r="M26" s="60">
        <v>12038</v>
      </c>
      <c r="N26" s="62">
        <f t="shared" ref="N26:N29" si="22">M26/C26</f>
        <v>7.2889545515095008E-2</v>
      </c>
      <c r="O26" s="68">
        <f t="shared" ref="O26:O29" si="23">M26/B26</f>
        <v>0.35287565222489303</v>
      </c>
      <c r="P26" s="60">
        <v>68466</v>
      </c>
      <c r="Q26" s="62">
        <f t="shared" ref="Q26:Q29" si="24">P26/C26</f>
        <v>0.41455853324775666</v>
      </c>
      <c r="R26" s="69">
        <f t="shared" ref="R26:R29" si="25">P26/B26</f>
        <v>2.0069766078442868</v>
      </c>
    </row>
    <row r="27" spans="1:18">
      <c r="A27" s="33" t="s">
        <v>58</v>
      </c>
      <c r="B27" s="45">
        <v>12588</v>
      </c>
      <c r="C27" s="35">
        <v>108920</v>
      </c>
      <c r="D27" s="37">
        <f t="shared" si="0"/>
        <v>0.21832293032187197</v>
      </c>
      <c r="E27" s="46">
        <f t="shared" si="1"/>
        <v>8.6526850969176987</v>
      </c>
      <c r="F27" s="36">
        <v>498894</v>
      </c>
      <c r="G27" s="35">
        <v>12385</v>
      </c>
      <c r="H27" s="38">
        <f t="shared" si="18"/>
        <v>0.11370730811604847</v>
      </c>
      <c r="I27" s="46">
        <f t="shared" si="19"/>
        <v>0.9838735303463616</v>
      </c>
      <c r="J27" s="35">
        <v>58624</v>
      </c>
      <c r="K27" s="37">
        <f t="shared" si="20"/>
        <v>0.53822989349981643</v>
      </c>
      <c r="L27" s="46">
        <f t="shared" si="21"/>
        <v>4.6571337782014615</v>
      </c>
      <c r="M27" s="35">
        <v>0</v>
      </c>
      <c r="N27" s="37">
        <f t="shared" si="22"/>
        <v>0</v>
      </c>
      <c r="O27" s="46">
        <f t="shared" si="23"/>
        <v>0</v>
      </c>
      <c r="P27" s="35">
        <v>37911</v>
      </c>
      <c r="Q27" s="37">
        <f t="shared" si="24"/>
        <v>0.34806279838413512</v>
      </c>
      <c r="R27" s="47">
        <f t="shared" si="25"/>
        <v>3.0116777883698762</v>
      </c>
    </row>
    <row r="28" spans="1:18">
      <c r="A28" s="33" t="s">
        <v>59</v>
      </c>
      <c r="B28" s="45">
        <v>75604</v>
      </c>
      <c r="C28" s="35">
        <v>324636</v>
      </c>
      <c r="D28" s="37">
        <f t="shared" si="0"/>
        <v>0.12815825117731844</v>
      </c>
      <c r="E28" s="46">
        <f t="shared" si="1"/>
        <v>4.2938997936617112</v>
      </c>
      <c r="F28" s="36">
        <v>2533087</v>
      </c>
      <c r="G28" s="35">
        <v>9798</v>
      </c>
      <c r="H28" s="38">
        <f t="shared" si="18"/>
        <v>3.0181495582744983E-2</v>
      </c>
      <c r="I28" s="46">
        <f t="shared" si="19"/>
        <v>0.12959631765515053</v>
      </c>
      <c r="J28" s="35">
        <v>128877</v>
      </c>
      <c r="K28" s="37">
        <f t="shared" si="20"/>
        <v>0.39698924333715302</v>
      </c>
      <c r="L28" s="46">
        <f t="shared" si="21"/>
        <v>1.70463203005132</v>
      </c>
      <c r="M28" s="35">
        <v>52460</v>
      </c>
      <c r="N28" s="37">
        <f t="shared" si="22"/>
        <v>0.16159637255264359</v>
      </c>
      <c r="O28" s="46">
        <f t="shared" si="23"/>
        <v>0.69387863076027723</v>
      </c>
      <c r="P28" s="35">
        <v>133501</v>
      </c>
      <c r="Q28" s="37">
        <f t="shared" si="24"/>
        <v>0.41123288852745843</v>
      </c>
      <c r="R28" s="47">
        <f t="shared" si="25"/>
        <v>1.7657928151949633</v>
      </c>
    </row>
    <row r="29" spans="1:18">
      <c r="A29" s="33" t="s">
        <v>60</v>
      </c>
      <c r="B29" s="45">
        <v>17871</v>
      </c>
      <c r="C29" s="35">
        <v>160007</v>
      </c>
      <c r="D29" s="37">
        <f t="shared" si="0"/>
        <v>0.21958261914923691</v>
      </c>
      <c r="E29" s="46">
        <f t="shared" si="1"/>
        <v>8.9534441273571712</v>
      </c>
      <c r="F29" s="36">
        <v>728687</v>
      </c>
      <c r="G29" s="35">
        <v>4109</v>
      </c>
      <c r="H29" s="38">
        <f t="shared" si="18"/>
        <v>2.5680126494465869E-2</v>
      </c>
      <c r="I29" s="46">
        <f t="shared" si="19"/>
        <v>0.22992557775166469</v>
      </c>
      <c r="J29" s="35">
        <v>106810</v>
      </c>
      <c r="K29" s="37">
        <f t="shared" si="20"/>
        <v>0.6675332954183254</v>
      </c>
      <c r="L29" s="46">
        <f t="shared" si="21"/>
        <v>5.9767220636785856</v>
      </c>
      <c r="M29" s="35">
        <v>4443</v>
      </c>
      <c r="N29" s="37">
        <f t="shared" si="22"/>
        <v>2.7767535170336297E-2</v>
      </c>
      <c r="O29" s="46">
        <f t="shared" si="23"/>
        <v>0.24861507470203123</v>
      </c>
      <c r="P29" s="35">
        <v>44645</v>
      </c>
      <c r="Q29" s="37">
        <f t="shared" si="24"/>
        <v>0.27901904291687241</v>
      </c>
      <c r="R29" s="47">
        <f t="shared" si="25"/>
        <v>2.4981814112248895</v>
      </c>
    </row>
    <row r="30" spans="1:18">
      <c r="A30" s="33" t="s">
        <v>62</v>
      </c>
      <c r="B30" s="45">
        <v>190934</v>
      </c>
      <c r="C30" s="83">
        <v>5142365</v>
      </c>
      <c r="D30" s="37">
        <v>0.34463901859779272</v>
      </c>
      <c r="E30" s="46">
        <v>26.932683545099355</v>
      </c>
      <c r="F30" s="80">
        <v>14921018</v>
      </c>
      <c r="G30" s="83">
        <v>731697</v>
      </c>
      <c r="H30" s="38">
        <v>0.14228803284092048</v>
      </c>
      <c r="I30" s="46">
        <v>3.8321985607592151</v>
      </c>
      <c r="J30" s="83">
        <v>939927</v>
      </c>
      <c r="K30" s="37">
        <v>0.18278107446670938</v>
      </c>
      <c r="L30" s="46">
        <v>4.922784836645123</v>
      </c>
      <c r="M30" s="83">
        <v>142645</v>
      </c>
      <c r="N30" s="38">
        <v>2.773918226341382E-2</v>
      </c>
      <c r="O30" s="46">
        <v>0.74709061770035723</v>
      </c>
      <c r="P30" s="83">
        <v>3328096</v>
      </c>
      <c r="Q30" s="37">
        <v>0.64719171042895629</v>
      </c>
      <c r="R30" s="47">
        <v>17.430609529994658</v>
      </c>
    </row>
    <row r="31" spans="1:18">
      <c r="A31" s="33" t="s">
        <v>64</v>
      </c>
      <c r="B31" s="45">
        <v>8020</v>
      </c>
      <c r="C31" s="35">
        <v>47450</v>
      </c>
      <c r="D31" s="37">
        <f t="shared" si="0"/>
        <v>0.2933557549042034</v>
      </c>
      <c r="E31" s="46">
        <f t="shared" si="1"/>
        <v>5.9164588528678301</v>
      </c>
      <c r="F31" s="36">
        <v>161749</v>
      </c>
      <c r="G31" s="35">
        <v>3605</v>
      </c>
      <c r="H31" s="38">
        <f>G31/C31</f>
        <v>7.597471022128556E-2</v>
      </c>
      <c r="I31" s="46">
        <f>G31/B31</f>
        <v>0.44950124688279303</v>
      </c>
      <c r="J31" s="35">
        <v>18015</v>
      </c>
      <c r="K31" s="37">
        <f>J31/C31</f>
        <v>0.37966280295047417</v>
      </c>
      <c r="L31" s="46">
        <f>J31/B31</f>
        <v>2.2462593516209477</v>
      </c>
      <c r="M31" s="35">
        <v>0</v>
      </c>
      <c r="N31" s="37">
        <f>M31/C31</f>
        <v>0</v>
      </c>
      <c r="O31" s="46">
        <f>M31/B31</f>
        <v>0</v>
      </c>
      <c r="P31" s="35">
        <v>25830</v>
      </c>
      <c r="Q31" s="37">
        <f>P31/C31</f>
        <v>0.54436248682824029</v>
      </c>
      <c r="R31" s="47">
        <f>P31/B31</f>
        <v>3.2206982543640899</v>
      </c>
    </row>
    <row r="32" spans="1:18">
      <c r="A32" s="33" t="s">
        <v>66</v>
      </c>
      <c r="B32" s="45">
        <v>10384</v>
      </c>
      <c r="C32" s="83">
        <v>183139</v>
      </c>
      <c r="D32" s="37">
        <v>0.24721520285958035</v>
      </c>
      <c r="E32" s="46">
        <v>17.636652542372882</v>
      </c>
      <c r="F32" s="80">
        <v>740808</v>
      </c>
      <c r="G32" s="83">
        <v>9886</v>
      </c>
      <c r="H32" s="38">
        <v>5.3980856071071698E-2</v>
      </c>
      <c r="I32" s="46">
        <v>0.95204160246533132</v>
      </c>
      <c r="J32" s="83">
        <v>94518</v>
      </c>
      <c r="K32" s="37">
        <v>0.51609979305336384</v>
      </c>
      <c r="L32" s="46">
        <v>9.1022727272727266</v>
      </c>
      <c r="M32" s="83">
        <v>17300</v>
      </c>
      <c r="N32" s="37">
        <v>9.4463767957671502E-2</v>
      </c>
      <c r="O32" s="46">
        <v>1.6660246533127889</v>
      </c>
      <c r="P32" s="83">
        <v>61435</v>
      </c>
      <c r="Q32" s="37">
        <v>0.33545558291789296</v>
      </c>
      <c r="R32" s="47">
        <v>5.9163135593220337</v>
      </c>
    </row>
    <row r="33" spans="1:18" s="66" customFormat="1">
      <c r="A33" s="58" t="s">
        <v>69</v>
      </c>
      <c r="B33" s="67">
        <v>22118</v>
      </c>
      <c r="C33" s="154">
        <v>416610</v>
      </c>
      <c r="D33" s="62">
        <v>0.21594648221983093</v>
      </c>
      <c r="E33" s="68">
        <v>18.835789854417218</v>
      </c>
      <c r="F33" s="153">
        <v>1929228</v>
      </c>
      <c r="G33" s="154">
        <v>20054</v>
      </c>
      <c r="H33" s="64">
        <v>4.8136146515926168E-2</v>
      </c>
      <c r="I33" s="68">
        <v>0.90668234017542271</v>
      </c>
      <c r="J33" s="154">
        <v>184982</v>
      </c>
      <c r="K33" s="62">
        <v>0.44401718633734188</v>
      </c>
      <c r="L33" s="68">
        <v>8.3634144135997825</v>
      </c>
      <c r="M33" s="154">
        <v>49012</v>
      </c>
      <c r="N33" s="62">
        <v>0.11764479969275822</v>
      </c>
      <c r="O33" s="68">
        <v>2.2159327244778009</v>
      </c>
      <c r="P33" s="154">
        <v>162562</v>
      </c>
      <c r="Q33" s="62">
        <v>0.39020186745397373</v>
      </c>
      <c r="R33" s="69">
        <v>7.3497603761642099</v>
      </c>
    </row>
    <row r="34" spans="1:18">
      <c r="A34" s="33" t="s">
        <v>71</v>
      </c>
      <c r="B34" s="45">
        <v>31931</v>
      </c>
      <c r="C34" s="35">
        <v>167237</v>
      </c>
      <c r="D34" s="37">
        <f t="shared" si="0"/>
        <v>0.12679315377471143</v>
      </c>
      <c r="E34" s="46">
        <f t="shared" si="1"/>
        <v>5.2374495004854218</v>
      </c>
      <c r="F34" s="36">
        <v>1318975</v>
      </c>
      <c r="G34" s="35">
        <v>5147</v>
      </c>
      <c r="H34" s="38">
        <f>G34/C34</f>
        <v>3.0776682193533727E-2</v>
      </c>
      <c r="I34" s="46">
        <f>G34/B34</f>
        <v>0.16119131878112181</v>
      </c>
      <c r="J34" s="35">
        <v>73231</v>
      </c>
      <c r="K34" s="37">
        <f>J34/C34</f>
        <v>0.43788754880797909</v>
      </c>
      <c r="L34" s="46">
        <f>J34/B34</f>
        <v>2.2934139237731359</v>
      </c>
      <c r="M34" s="35">
        <v>39576</v>
      </c>
      <c r="N34" s="37">
        <f>M34/C34</f>
        <v>0.2366461967148418</v>
      </c>
      <c r="O34" s="46">
        <f>M34/B34</f>
        <v>1.2394225047759231</v>
      </c>
      <c r="P34" s="35">
        <v>49283</v>
      </c>
      <c r="Q34" s="37">
        <f>P34/C34</f>
        <v>0.29468957228364534</v>
      </c>
      <c r="R34" s="47">
        <f>P34/B34</f>
        <v>1.543421753155241</v>
      </c>
    </row>
    <row r="35" spans="1:18">
      <c r="A35" s="33" t="s">
        <v>72</v>
      </c>
      <c r="B35" s="45">
        <v>16359</v>
      </c>
      <c r="C35" s="35">
        <v>160738</v>
      </c>
      <c r="D35" s="37">
        <f t="shared" si="0"/>
        <v>0.20938587715458848</v>
      </c>
      <c r="E35" s="46">
        <f t="shared" si="1"/>
        <v>9.8256617152637684</v>
      </c>
      <c r="F35" s="36">
        <v>767664</v>
      </c>
      <c r="G35" s="35">
        <v>11938</v>
      </c>
      <c r="H35" s="38">
        <f>G35/C35</f>
        <v>7.4269929948114322E-2</v>
      </c>
      <c r="I35" s="46">
        <f>G35/B35</f>
        <v>0.729751207286509</v>
      </c>
      <c r="J35" s="35">
        <v>103920</v>
      </c>
      <c r="K35" s="37">
        <f>J35/C35</f>
        <v>0.64651793602010721</v>
      </c>
      <c r="L35" s="46">
        <f>J35/B35</f>
        <v>6.3524665321841187</v>
      </c>
      <c r="M35" s="35">
        <v>15239</v>
      </c>
      <c r="N35" s="37">
        <f>M35/C35</f>
        <v>9.4806455225273423E-2</v>
      </c>
      <c r="O35" s="46">
        <f>M35/B35</f>
        <v>0.93153615746683782</v>
      </c>
      <c r="P35" s="35">
        <v>29641</v>
      </c>
      <c r="Q35" s="37">
        <f>P35/C35</f>
        <v>0.18440567880650499</v>
      </c>
      <c r="R35" s="47">
        <f>P35/B35</f>
        <v>1.8119078183263035</v>
      </c>
    </row>
    <row r="36" spans="1:18">
      <c r="A36" s="33" t="s">
        <v>73</v>
      </c>
      <c r="B36" s="45">
        <v>11147</v>
      </c>
      <c r="C36" s="35">
        <v>76040</v>
      </c>
      <c r="D36" s="37">
        <f t="shared" si="0"/>
        <v>0.19465691846117614</v>
      </c>
      <c r="E36" s="46">
        <f t="shared" si="1"/>
        <v>6.8215663407194764</v>
      </c>
      <c r="F36" s="36">
        <v>390636</v>
      </c>
      <c r="G36" s="35">
        <v>5389</v>
      </c>
      <c r="H36" s="38">
        <f>G36/C36</f>
        <v>7.0870594423987382E-2</v>
      </c>
      <c r="I36" s="46">
        <f>G36/B36</f>
        <v>0.48344846146945364</v>
      </c>
      <c r="J36" s="35">
        <v>22717</v>
      </c>
      <c r="K36" s="37">
        <f>J36/C36</f>
        <v>0.29875065754865859</v>
      </c>
      <c r="L36" s="46">
        <f>J36/B36</f>
        <v>2.0379474298017404</v>
      </c>
      <c r="M36" s="35">
        <v>0</v>
      </c>
      <c r="N36" s="37">
        <f>M36/C36</f>
        <v>0</v>
      </c>
      <c r="O36" s="46">
        <f>M36/B36</f>
        <v>0</v>
      </c>
      <c r="P36" s="35">
        <v>47934</v>
      </c>
      <c r="Q36" s="37">
        <f>P36/C36</f>
        <v>0.63037874802735405</v>
      </c>
      <c r="R36" s="47">
        <f>P36/B36</f>
        <v>4.3001704494482818</v>
      </c>
    </row>
    <row r="37" spans="1:18">
      <c r="A37" s="33" t="s">
        <v>75</v>
      </c>
      <c r="B37" s="45">
        <v>82823</v>
      </c>
      <c r="C37" s="83">
        <v>820954</v>
      </c>
      <c r="D37" s="37">
        <v>0.17902194460999268</v>
      </c>
      <c r="E37" s="46">
        <v>9.9121500066406671</v>
      </c>
      <c r="F37" s="80">
        <v>4585773</v>
      </c>
      <c r="G37" s="83">
        <v>46637</v>
      </c>
      <c r="H37" s="38">
        <v>5.6808298637926122E-2</v>
      </c>
      <c r="I37" s="46">
        <v>0.56309237772116438</v>
      </c>
      <c r="J37" s="83">
        <v>486152</v>
      </c>
      <c r="K37" s="37">
        <v>0.59217934256974203</v>
      </c>
      <c r="L37" s="46">
        <v>5.8697704743851347</v>
      </c>
      <c r="M37" s="83">
        <v>55174</v>
      </c>
      <c r="N37" s="37">
        <v>6.7207176041532174E-2</v>
      </c>
      <c r="O37" s="46">
        <v>0.66616761044637363</v>
      </c>
      <c r="P37" s="83">
        <v>232991</v>
      </c>
      <c r="Q37" s="37">
        <v>0.28380518275079969</v>
      </c>
      <c r="R37" s="47">
        <v>2.813119544087995</v>
      </c>
    </row>
    <row r="38" spans="1:18">
      <c r="A38" s="33" t="s">
        <v>77</v>
      </c>
      <c r="B38" s="45">
        <v>6528</v>
      </c>
      <c r="C38" s="35">
        <v>36837</v>
      </c>
      <c r="D38" s="37">
        <f t="shared" si="0"/>
        <v>0.11718392120934494</v>
      </c>
      <c r="E38" s="46">
        <f t="shared" si="1"/>
        <v>5.6429227941176467</v>
      </c>
      <c r="F38" s="36">
        <v>314352</v>
      </c>
      <c r="G38" s="35">
        <v>14203</v>
      </c>
      <c r="H38" s="38">
        <f>G38/C38</f>
        <v>0.38556342807503324</v>
      </c>
      <c r="I38" s="46">
        <f>G38/B38</f>
        <v>2.1757046568627452</v>
      </c>
      <c r="J38" s="35">
        <v>2986</v>
      </c>
      <c r="K38" s="37">
        <f>J38/C38</f>
        <v>8.105980400141162E-2</v>
      </c>
      <c r="L38" s="46">
        <f>J38/B38</f>
        <v>0.45741421568627449</v>
      </c>
      <c r="M38" s="35">
        <v>540</v>
      </c>
      <c r="N38" s="38">
        <f>M38/C38</f>
        <v>1.4659174199853409E-2</v>
      </c>
      <c r="O38" s="46">
        <f>M38/B38</f>
        <v>8.2720588235294115E-2</v>
      </c>
      <c r="P38" s="35">
        <v>19108</v>
      </c>
      <c r="Q38" s="37">
        <f>P38/C38</f>
        <v>0.51871759372370174</v>
      </c>
      <c r="R38" s="47">
        <f>P38/B38</f>
        <v>2.9270833333333335</v>
      </c>
    </row>
    <row r="39" spans="1:18" s="66" customFormat="1">
      <c r="A39" s="58" t="s">
        <v>78</v>
      </c>
      <c r="B39" s="67">
        <v>31012</v>
      </c>
      <c r="C39" s="60">
        <v>247782</v>
      </c>
      <c r="D39" s="62">
        <f t="shared" si="0"/>
        <v>0.2173579701957592</v>
      </c>
      <c r="E39" s="68">
        <f t="shared" si="1"/>
        <v>7.9898748871404619</v>
      </c>
      <c r="F39" s="61">
        <v>1139972</v>
      </c>
      <c r="G39" s="60">
        <v>33130</v>
      </c>
      <c r="H39" s="64">
        <f>G39/C39</f>
        <v>0.13370624177704596</v>
      </c>
      <c r="I39" s="68">
        <f>G39/B39</f>
        <v>1.0682961434283502</v>
      </c>
      <c r="J39" s="60">
        <v>101839</v>
      </c>
      <c r="K39" s="62">
        <f>J39/C39</f>
        <v>0.41100241341178939</v>
      </c>
      <c r="L39" s="68">
        <f>J39/B39</f>
        <v>3.2838578614729781</v>
      </c>
      <c r="M39" s="60">
        <v>43064</v>
      </c>
      <c r="N39" s="62">
        <f>M39/C39</f>
        <v>0.1737979352818203</v>
      </c>
      <c r="O39" s="68">
        <f>M39/B39</f>
        <v>1.3886237585450794</v>
      </c>
      <c r="P39" s="60">
        <v>69749</v>
      </c>
      <c r="Q39" s="62">
        <f>P39/C39</f>
        <v>0.28149340952934432</v>
      </c>
      <c r="R39" s="69">
        <f>P39/B39</f>
        <v>2.249097123694054</v>
      </c>
    </row>
    <row r="40" spans="1:18">
      <c r="A40" s="33" t="s">
        <v>79</v>
      </c>
      <c r="B40" s="45">
        <v>23359</v>
      </c>
      <c r="C40" s="35">
        <v>715796</v>
      </c>
      <c r="D40" s="37">
        <f t="shared" si="0"/>
        <v>0.2833066239421953</v>
      </c>
      <c r="E40" s="46">
        <f t="shared" si="1"/>
        <v>30.643263838349245</v>
      </c>
      <c r="F40" s="36">
        <v>2526577</v>
      </c>
      <c r="G40" s="35">
        <v>18718</v>
      </c>
      <c r="H40" s="38">
        <f>G40/C40</f>
        <v>2.6149908633185993E-2</v>
      </c>
      <c r="I40" s="46">
        <f>G40/B40</f>
        <v>0.80131854959544502</v>
      </c>
      <c r="J40" s="35">
        <v>266259</v>
      </c>
      <c r="K40" s="37">
        <f>J40/C40</f>
        <v>0.37197609374738055</v>
      </c>
      <c r="L40" s="46">
        <f>J40/B40</f>
        <v>11.398561582259514</v>
      </c>
      <c r="M40" s="35">
        <v>42514</v>
      </c>
      <c r="N40" s="37">
        <f>M40/C40</f>
        <v>5.9394017289842359E-2</v>
      </c>
      <c r="O40" s="46">
        <f>M40/B40</f>
        <v>1.820026542232116</v>
      </c>
      <c r="P40" s="35">
        <v>388305</v>
      </c>
      <c r="Q40" s="37">
        <f>P40/C40</f>
        <v>0.5424799803295911</v>
      </c>
      <c r="R40" s="47">
        <f>P40/B40</f>
        <v>16.62335716426217</v>
      </c>
    </row>
    <row r="41" spans="1:18">
      <c r="A41" s="33" t="s">
        <v>80</v>
      </c>
      <c r="B41" s="45">
        <v>43240</v>
      </c>
      <c r="C41" s="35">
        <v>247784</v>
      </c>
      <c r="D41" s="37">
        <f t="shared" si="0"/>
        <v>0.20519819301303896</v>
      </c>
      <c r="E41" s="46">
        <f t="shared" si="1"/>
        <v>5.7304347826086959</v>
      </c>
      <c r="F41" s="36">
        <v>1207535</v>
      </c>
      <c r="G41" s="35">
        <v>3816</v>
      </c>
      <c r="H41" s="38">
        <f>G41/C41</f>
        <v>1.5400510121718917E-2</v>
      </c>
      <c r="I41" s="46">
        <f>G41/B41</f>
        <v>8.825161887141536E-2</v>
      </c>
      <c r="J41" s="35">
        <v>156844</v>
      </c>
      <c r="K41" s="37">
        <f>J41/C41</f>
        <v>0.63298679495044075</v>
      </c>
      <c r="L41" s="46">
        <f>J41/B41</f>
        <v>3.6272895467160038</v>
      </c>
      <c r="M41" s="35">
        <v>20825</v>
      </c>
      <c r="N41" s="37">
        <f>M41/C41</f>
        <v>8.4044974655344981E-2</v>
      </c>
      <c r="O41" s="46">
        <f>M41/B41</f>
        <v>0.48161424606845515</v>
      </c>
      <c r="P41" s="35">
        <v>66299</v>
      </c>
      <c r="Q41" s="37">
        <f>P41/C41</f>
        <v>0.26756772027249542</v>
      </c>
      <c r="R41" s="47">
        <f>P41/B41</f>
        <v>1.5332793709528214</v>
      </c>
    </row>
    <row r="42" spans="1:18">
      <c r="A42" s="42"/>
      <c r="B42" s="42"/>
      <c r="C42" s="42"/>
      <c r="D42" s="43"/>
      <c r="E42" s="42"/>
      <c r="F42" s="42"/>
      <c r="G42" s="42"/>
      <c r="H42" s="43"/>
      <c r="I42" s="42"/>
      <c r="J42" s="42"/>
      <c r="K42" s="43"/>
      <c r="L42" s="42"/>
      <c r="M42" s="42"/>
      <c r="N42" s="43"/>
      <c r="O42" s="42"/>
      <c r="P42" s="42"/>
      <c r="Q42" s="43"/>
      <c r="R42" s="49"/>
    </row>
    <row r="43" spans="1:18">
      <c r="A43" s="3" t="s">
        <v>81</v>
      </c>
      <c r="B43" s="4">
        <f>SUM(B3:B41)</f>
        <v>1097379</v>
      </c>
      <c r="C43" s="5">
        <f>SUM(C3:C41)</f>
        <v>13977078</v>
      </c>
      <c r="D43" s="6">
        <f>C43/F43</f>
        <v>0.22826439660185993</v>
      </c>
      <c r="E43" s="8">
        <f>C43/B43</f>
        <v>12.736782825259095</v>
      </c>
      <c r="F43" s="5">
        <f>SUM(F3:F41)</f>
        <v>61231967</v>
      </c>
      <c r="G43" s="5">
        <f>SUM(G3:G41)</f>
        <v>1200260</v>
      </c>
      <c r="H43" s="6">
        <f>G43/C43</f>
        <v>8.5873456526464262E-2</v>
      </c>
      <c r="I43" s="8">
        <f>G43/B43</f>
        <v>1.0937515662319035</v>
      </c>
      <c r="J43" s="5">
        <f>SUM(J3:J41)</f>
        <v>5220675</v>
      </c>
      <c r="K43" s="6">
        <f>J43/C43</f>
        <v>0.37351691104535584</v>
      </c>
      <c r="L43" s="8">
        <f>J43/B43</f>
        <v>4.7574037775463172</v>
      </c>
      <c r="M43" s="5">
        <f>SUM(M3:M41)</f>
        <v>868872</v>
      </c>
      <c r="N43" s="6">
        <f>M43/C43</f>
        <v>6.2164066051573867E-2</v>
      </c>
      <c r="O43" s="8">
        <f>M43/B43</f>
        <v>0.79177020883395799</v>
      </c>
      <c r="P43" s="5">
        <f>SUM(P3:P41)</f>
        <v>6687271</v>
      </c>
      <c r="Q43" s="6">
        <f>P43/C43</f>
        <v>0.47844556637660601</v>
      </c>
      <c r="R43" s="8">
        <f>P43/B43</f>
        <v>6.0938572726469156</v>
      </c>
    </row>
    <row r="44" spans="1:18">
      <c r="A44" s="3" t="s">
        <v>82</v>
      </c>
      <c r="B44" s="4">
        <f>AVERAGE(B3:B41)</f>
        <v>28137.923076923078</v>
      </c>
      <c r="C44" s="5">
        <f>AVERAGE(C3:C41)</f>
        <v>358386.61538461538</v>
      </c>
      <c r="D44" s="6">
        <f>AVERAGE(D3:D41)</f>
        <v>0.20530220783133407</v>
      </c>
      <c r="E44" s="8">
        <f>AVERAGE(E3:E41)</f>
        <v>14.449076812062085</v>
      </c>
      <c r="F44" s="5">
        <f>AVERAGE(F3:F41)</f>
        <v>1570050.435897436</v>
      </c>
      <c r="G44" s="5">
        <f>AVERAGE(G3:G41)</f>
        <v>30775.897435897437</v>
      </c>
      <c r="H44" s="6">
        <f>AVERAGE(H3:H41)</f>
        <v>7.3253140359338761E-2</v>
      </c>
      <c r="I44" s="8">
        <f>AVERAGE(I3:I41)</f>
        <v>1.4675327659508655</v>
      </c>
      <c r="J44" s="5">
        <f>AVERAGE(J3:J41)</f>
        <v>133863.46153846153</v>
      </c>
      <c r="K44" s="6">
        <f>AVERAGE(K3:K41)</f>
        <v>0.4608065301330026</v>
      </c>
      <c r="L44" s="8">
        <f>AVERAGE(L3:L41)</f>
        <v>6.9565691705890709</v>
      </c>
      <c r="M44" s="5">
        <f>AVERAGE(M3:M41)</f>
        <v>22278.76923076923</v>
      </c>
      <c r="N44" s="6">
        <f>AVERAGE(N3:N41)</f>
        <v>8.5382563888072721E-2</v>
      </c>
      <c r="O44" s="8">
        <f>AVERAGE(O3:O41)</f>
        <v>1.0737049539590355</v>
      </c>
      <c r="P44" s="5">
        <f>AVERAGE(P3:P41)</f>
        <v>171468.48717948719</v>
      </c>
      <c r="Q44" s="6">
        <f>AVERAGE(Q3:Q41)</f>
        <v>0.38055776561958587</v>
      </c>
      <c r="R44" s="8">
        <f>AVERAGE(R3:R41)</f>
        <v>4.9512699215631102</v>
      </c>
    </row>
    <row r="45" spans="1:18">
      <c r="A45" s="3" t="s">
        <v>83</v>
      </c>
      <c r="B45" s="4">
        <f>MEDIAN(B3:B41)</f>
        <v>17871</v>
      </c>
      <c r="C45" s="5">
        <f>MEDIAN(C3:C41)</f>
        <v>175274</v>
      </c>
      <c r="D45" s="6">
        <f>MEDIAN(D3:D41)</f>
        <v>0.20918172179105704</v>
      </c>
      <c r="E45" s="8">
        <f>MEDIAN(E3:E41)</f>
        <v>9.2060014289116463</v>
      </c>
      <c r="F45" s="5">
        <f>MEDIAN(F3:F41)</f>
        <v>1027132</v>
      </c>
      <c r="G45" s="5">
        <f>MEDIAN(G3:G41)</f>
        <v>9798</v>
      </c>
      <c r="H45" s="6">
        <f>MEDIAN(H3:H41)</f>
        <v>4.91537696829858E-2</v>
      </c>
      <c r="I45" s="8">
        <f>MEDIAN(I3:I41)</f>
        <v>0.56309237772116438</v>
      </c>
      <c r="J45" s="5">
        <f>MEDIAN(J3:J41)</f>
        <v>101839</v>
      </c>
      <c r="K45" s="6">
        <f>MEDIAN(K3:K41)</f>
        <v>0.47042177782283479</v>
      </c>
      <c r="L45" s="8">
        <f>MEDIAN(L3:L41)</f>
        <v>4.6571337782014615</v>
      </c>
      <c r="M45" s="5">
        <f>MEDIAN(M3:M41)</f>
        <v>12038</v>
      </c>
      <c r="N45" s="6">
        <f>MEDIAN(N3:N41)</f>
        <v>6.9309930417394638E-2</v>
      </c>
      <c r="O45" s="8">
        <f>MEDIAN(O3:O41)</f>
        <v>0.69387863076027723</v>
      </c>
      <c r="P45" s="5">
        <f>MEDIAN(P3:P41)</f>
        <v>50403</v>
      </c>
      <c r="Q45" s="6">
        <f>MEDIAN(Q3:Q41)</f>
        <v>0.35154101578100572</v>
      </c>
      <c r="R45" s="8">
        <f>MEDIAN(R3:R41)</f>
        <v>3.0116777883698762</v>
      </c>
    </row>
  </sheetData>
  <autoFilter ref="A2:R2" xr:uid="{2C60E5DE-6289-475C-9007-95110B897D62}"/>
  <sortState xmlns:xlrd2="http://schemas.microsoft.com/office/spreadsheetml/2017/richdata2" ref="A4:R41">
    <sortCondition ref="A3:A41"/>
  </sortState>
  <mergeCells count="7">
    <mergeCell ref="P1:R1"/>
    <mergeCell ref="G1:I1"/>
    <mergeCell ref="J1:L1"/>
    <mergeCell ref="M1:O1"/>
    <mergeCell ref="A1:A2"/>
    <mergeCell ref="B1:B2"/>
    <mergeCell ref="C1:F1"/>
  </mergeCells>
  <conditionalFormatting sqref="A3:R41">
    <cfRule type="expression" dxfId="1" priority="1">
      <formula>MOD(ROW(),2)=1</formula>
    </cfRule>
  </conditionalFormatting>
  <pageMargins left="0.7" right="0.7" top="0.75" bottom="0.75" header="0.3" footer="0.3"/>
  <pageSetup orientation="portrait" r:id="rId1"/>
  <ignoredErrors>
    <ignoredError sqref="D43 H43 K43 N43 Q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7BB-0521-423A-BC93-E9B236619996}">
  <sheetPr>
    <tabColor theme="7" tint="0.39997558519241921"/>
  </sheetPr>
  <dimension ref="A1:R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cols>
    <col min="1" max="1" width="16.28515625" style="1" customWidth="1"/>
    <col min="2" max="2" width="13" style="1" customWidth="1"/>
    <col min="3" max="3" width="13.5703125" style="1" bestFit="1" customWidth="1"/>
    <col min="4" max="5" width="13.5703125" style="1" customWidth="1"/>
    <col min="6" max="7" width="14" style="1" customWidth="1"/>
    <col min="8" max="9" width="13.85546875" style="1" customWidth="1"/>
    <col min="10" max="11" width="15.28515625" style="1" customWidth="1"/>
    <col min="12" max="12" width="14.42578125" style="1" customWidth="1"/>
    <col min="13" max="13" width="12" style="1" customWidth="1"/>
    <col min="14" max="14" width="12.85546875" style="1" customWidth="1"/>
    <col min="15" max="15" width="13.28515625" style="1" customWidth="1"/>
    <col min="16" max="16" width="12.7109375" style="1" customWidth="1"/>
    <col min="17" max="17" width="14.28515625" style="1" customWidth="1"/>
    <col min="18" max="18" width="15.28515625" style="1" customWidth="1"/>
    <col min="19" max="16384" width="9.140625" style="1"/>
  </cols>
  <sheetData>
    <row r="1" spans="1:18">
      <c r="A1" s="140" t="s">
        <v>195</v>
      </c>
      <c r="B1" s="141" t="s">
        <v>0</v>
      </c>
      <c r="C1" s="130" t="s">
        <v>137</v>
      </c>
      <c r="D1" s="130"/>
      <c r="E1" s="130"/>
      <c r="F1" s="119" t="s">
        <v>3</v>
      </c>
      <c r="G1" s="119"/>
      <c r="H1" s="129" t="s">
        <v>4</v>
      </c>
      <c r="I1" s="129"/>
      <c r="J1" s="118" t="s">
        <v>5</v>
      </c>
      <c r="K1" s="118"/>
      <c r="L1" s="132" t="s">
        <v>139</v>
      </c>
      <c r="M1" s="134"/>
      <c r="N1" s="135" t="s">
        <v>138</v>
      </c>
      <c r="O1" s="136"/>
      <c r="P1" s="137"/>
      <c r="Q1" s="130" t="s">
        <v>140</v>
      </c>
      <c r="R1" s="130"/>
    </row>
    <row r="2" spans="1:18" ht="51">
      <c r="A2" s="140"/>
      <c r="B2" s="142"/>
      <c r="C2" s="10" t="s">
        <v>137</v>
      </c>
      <c r="D2" s="11" t="s">
        <v>141</v>
      </c>
      <c r="E2" s="112" t="s">
        <v>142</v>
      </c>
      <c r="F2" s="16" t="s">
        <v>146</v>
      </c>
      <c r="G2" s="24" t="s">
        <v>147</v>
      </c>
      <c r="H2" s="17" t="s">
        <v>148</v>
      </c>
      <c r="I2" s="19" t="s">
        <v>149</v>
      </c>
      <c r="J2" s="13" t="s">
        <v>150</v>
      </c>
      <c r="K2" s="15" t="s">
        <v>151</v>
      </c>
      <c r="L2" s="20" t="s">
        <v>152</v>
      </c>
      <c r="M2" s="161" t="s">
        <v>153</v>
      </c>
      <c r="N2" s="16" t="s">
        <v>143</v>
      </c>
      <c r="O2" s="159" t="s">
        <v>144</v>
      </c>
      <c r="P2" s="162" t="s">
        <v>145</v>
      </c>
      <c r="Q2" s="10" t="s">
        <v>1</v>
      </c>
      <c r="R2" s="10" t="s">
        <v>91</v>
      </c>
    </row>
    <row r="3" spans="1:18">
      <c r="A3" s="149" t="s">
        <v>25</v>
      </c>
      <c r="B3" s="45">
        <v>17153</v>
      </c>
      <c r="C3" s="35">
        <v>46507</v>
      </c>
      <c r="D3" s="38">
        <f>C3/Q3</f>
        <v>2.3706568075780275E-2</v>
      </c>
      <c r="E3" s="70">
        <f>C3/B3</f>
        <v>2.7113041450475137</v>
      </c>
      <c r="F3" s="35">
        <v>0</v>
      </c>
      <c r="G3" s="38">
        <f>IF(C3,F3/C3,0)</f>
        <v>0</v>
      </c>
      <c r="H3" s="35">
        <v>0</v>
      </c>
      <c r="I3" s="37">
        <f>IF(C3,H3/C3,0)</f>
        <v>0</v>
      </c>
      <c r="J3" s="35">
        <v>0</v>
      </c>
      <c r="K3" s="37">
        <f>IF(C3,J3/C3,0)</f>
        <v>0</v>
      </c>
      <c r="L3" s="35">
        <v>46507</v>
      </c>
      <c r="M3" s="38">
        <f>IF(C3,L3/C3,0)</f>
        <v>1</v>
      </c>
      <c r="N3" s="35">
        <v>0</v>
      </c>
      <c r="O3" s="38">
        <f>N3/R3</f>
        <v>0</v>
      </c>
      <c r="P3" s="70">
        <f>N3/B3</f>
        <v>0</v>
      </c>
      <c r="Q3" s="35">
        <v>1961777</v>
      </c>
      <c r="R3" s="50">
        <v>1857780</v>
      </c>
    </row>
    <row r="4" spans="1:18" s="66" customFormat="1">
      <c r="A4" s="163" t="s">
        <v>26</v>
      </c>
      <c r="B4" s="67">
        <v>22493</v>
      </c>
      <c r="C4" s="60">
        <v>319000</v>
      </c>
      <c r="D4" s="64">
        <f>C4/Q4</f>
        <v>0.21320094824296354</v>
      </c>
      <c r="E4" s="71">
        <f t="shared" ref="E4:E41" si="0">C4/B4</f>
        <v>14.182190014671232</v>
      </c>
      <c r="F4" s="60">
        <v>215500</v>
      </c>
      <c r="G4" s="64">
        <f>IF(C4,F4/C4,0)</f>
        <v>0.67554858934169282</v>
      </c>
      <c r="H4" s="60">
        <v>0</v>
      </c>
      <c r="I4" s="62">
        <f>IF(C4,H4/C4,0)</f>
        <v>0</v>
      </c>
      <c r="J4" s="60">
        <v>0</v>
      </c>
      <c r="K4" s="62">
        <f>IF(C4,J4/C4,0)</f>
        <v>0</v>
      </c>
      <c r="L4" s="60">
        <v>103500</v>
      </c>
      <c r="M4" s="62">
        <f>IF(C4,L4/C4,0)</f>
        <v>0.32445141065830724</v>
      </c>
      <c r="N4" s="60">
        <v>273074</v>
      </c>
      <c r="O4" s="64">
        <f>N4/R4</f>
        <v>0.2061511516423454</v>
      </c>
      <c r="P4" s="71">
        <f>N4/B4</f>
        <v>12.140399235317654</v>
      </c>
      <c r="Q4" s="60">
        <v>1496241</v>
      </c>
      <c r="R4" s="72">
        <v>1324630</v>
      </c>
    </row>
    <row r="5" spans="1:18">
      <c r="A5" s="149" t="s">
        <v>28</v>
      </c>
      <c r="B5" s="45">
        <v>16158</v>
      </c>
      <c r="C5" s="83">
        <v>316395</v>
      </c>
      <c r="D5" s="38">
        <v>0.21202177077162671</v>
      </c>
      <c r="E5" s="158">
        <v>26.741364055861915</v>
      </c>
      <c r="F5" s="83">
        <v>69178</v>
      </c>
      <c r="G5" s="38">
        <v>0.21864441599898859</v>
      </c>
      <c r="H5" s="83">
        <v>224427</v>
      </c>
      <c r="I5" s="37">
        <v>0.70932536860569861</v>
      </c>
      <c r="J5" s="83">
        <v>0</v>
      </c>
      <c r="K5" s="37">
        <v>0</v>
      </c>
      <c r="L5" s="83">
        <v>22790</v>
      </c>
      <c r="M5" s="38">
        <v>7.2030215395312819E-2</v>
      </c>
      <c r="N5" s="83">
        <v>310395</v>
      </c>
      <c r="O5" s="38">
        <v>0.20840103342795679</v>
      </c>
      <c r="P5" s="158">
        <v>25.173965936739659</v>
      </c>
      <c r="Q5" s="83">
        <v>1492276</v>
      </c>
      <c r="R5" s="164">
        <v>1489412</v>
      </c>
    </row>
    <row r="6" spans="1:18">
      <c r="A6" s="149" t="s">
        <v>30</v>
      </c>
      <c r="B6" s="45">
        <v>22583</v>
      </c>
      <c r="C6" s="35">
        <v>0</v>
      </c>
      <c r="D6" s="38">
        <f>C6/Q6</f>
        <v>0</v>
      </c>
      <c r="E6" s="70">
        <f t="shared" si="0"/>
        <v>0</v>
      </c>
      <c r="F6" s="35">
        <v>0</v>
      </c>
      <c r="G6" s="38">
        <f>IF(C6,F6/C6,0)</f>
        <v>0</v>
      </c>
      <c r="H6" s="35">
        <v>0</v>
      </c>
      <c r="I6" s="37">
        <f>IF(C6,H6/C6,0)</f>
        <v>0</v>
      </c>
      <c r="J6" s="35">
        <v>0</v>
      </c>
      <c r="K6" s="37">
        <f>IF(C6,J6/C6,0)</f>
        <v>0</v>
      </c>
      <c r="L6" s="35">
        <v>0</v>
      </c>
      <c r="M6" s="37">
        <f>IF(C6,L6/C6,0)</f>
        <v>0</v>
      </c>
      <c r="N6" s="35">
        <v>0</v>
      </c>
      <c r="O6" s="38">
        <f>N6/R6</f>
        <v>0</v>
      </c>
      <c r="P6" s="70">
        <f>N6/B6</f>
        <v>0</v>
      </c>
      <c r="Q6" s="35">
        <v>226737</v>
      </c>
      <c r="R6" s="50">
        <v>236837</v>
      </c>
    </row>
    <row r="7" spans="1:18">
      <c r="A7" s="149" t="s">
        <v>31</v>
      </c>
      <c r="B7" s="45">
        <v>7997</v>
      </c>
      <c r="C7" s="35">
        <v>157600</v>
      </c>
      <c r="D7" s="38">
        <f>C7/Q7</f>
        <v>0.27113185506832488</v>
      </c>
      <c r="E7" s="70">
        <f t="shared" si="0"/>
        <v>19.707390271351755</v>
      </c>
      <c r="F7" s="35">
        <v>0</v>
      </c>
      <c r="G7" s="38">
        <f>IF(C7,F7/C7,0)</f>
        <v>0</v>
      </c>
      <c r="H7" s="35">
        <v>0</v>
      </c>
      <c r="I7" s="37">
        <f>IF(C7,H7/C7,0)</f>
        <v>0</v>
      </c>
      <c r="J7" s="35">
        <v>67100</v>
      </c>
      <c r="K7" s="37">
        <f>IF(C7,J7/C7,0)</f>
        <v>0.42576142131979694</v>
      </c>
      <c r="L7" s="35">
        <v>90500</v>
      </c>
      <c r="M7" s="37">
        <f>IF(C7,L7/C7,0)</f>
        <v>0.574238578680203</v>
      </c>
      <c r="N7" s="35">
        <v>76719</v>
      </c>
      <c r="O7" s="38">
        <f>N7/R7</f>
        <v>0.16057659301926441</v>
      </c>
      <c r="P7" s="70">
        <f>N7/B7</f>
        <v>9.5934725522070785</v>
      </c>
      <c r="Q7" s="35">
        <v>581267</v>
      </c>
      <c r="R7" s="50">
        <v>477772</v>
      </c>
    </row>
    <row r="8" spans="1:18">
      <c r="A8" s="149" t="s">
        <v>32</v>
      </c>
      <c r="B8" s="45">
        <v>35688</v>
      </c>
      <c r="C8" s="35">
        <v>0</v>
      </c>
      <c r="D8" s="38">
        <f>C8/Q8</f>
        <v>0</v>
      </c>
      <c r="E8" s="70">
        <f t="shared" si="0"/>
        <v>0</v>
      </c>
      <c r="F8" s="35">
        <v>0</v>
      </c>
      <c r="G8" s="38">
        <f>IF(C8,F8/C8,0)</f>
        <v>0</v>
      </c>
      <c r="H8" s="35">
        <v>0</v>
      </c>
      <c r="I8" s="37">
        <f>IF(C8,H8/C8,0)</f>
        <v>0</v>
      </c>
      <c r="J8" s="35">
        <v>0</v>
      </c>
      <c r="K8" s="37">
        <f>IF(C8,J8/C8,0)</f>
        <v>0</v>
      </c>
      <c r="L8" s="35">
        <v>0</v>
      </c>
      <c r="M8" s="37">
        <f>IF(C8,L8/C8,0)</f>
        <v>0</v>
      </c>
      <c r="N8" s="35">
        <v>37074</v>
      </c>
      <c r="O8" s="38">
        <f>N8/R8</f>
        <v>2.8027315179156641E-2</v>
      </c>
      <c r="P8" s="70">
        <f>N8/B8</f>
        <v>1.0388365837256222</v>
      </c>
      <c r="Q8" s="35">
        <v>1321814</v>
      </c>
      <c r="R8" s="50">
        <v>1322781</v>
      </c>
    </row>
    <row r="9" spans="1:18">
      <c r="A9" s="149" t="s">
        <v>33</v>
      </c>
      <c r="B9" s="45">
        <v>82934</v>
      </c>
      <c r="C9" s="35">
        <v>0</v>
      </c>
      <c r="D9" s="38">
        <f>C9/Q9</f>
        <v>0</v>
      </c>
      <c r="E9" s="70">
        <f t="shared" si="0"/>
        <v>0</v>
      </c>
      <c r="F9" s="35">
        <v>0</v>
      </c>
      <c r="G9" s="38">
        <f>IF(C9,F9/C9,0)</f>
        <v>0</v>
      </c>
      <c r="H9" s="35">
        <v>0</v>
      </c>
      <c r="I9" s="37">
        <f>IF(C9,H9/C9,0)</f>
        <v>0</v>
      </c>
      <c r="J9" s="35">
        <v>0</v>
      </c>
      <c r="K9" s="37">
        <f>IF(C9,J9/C9,0)</f>
        <v>0</v>
      </c>
      <c r="L9" s="35">
        <v>0</v>
      </c>
      <c r="M9" s="37">
        <f>IF(C9,L9/C9,0)</f>
        <v>0</v>
      </c>
      <c r="N9" s="35">
        <v>77518</v>
      </c>
      <c r="O9" s="38">
        <f>N9/R9</f>
        <v>1.8520044906055889E-2</v>
      </c>
      <c r="P9" s="70">
        <f>N9/B9</f>
        <v>0.93469505872139291</v>
      </c>
      <c r="Q9" s="35">
        <v>3994657</v>
      </c>
      <c r="R9" s="50">
        <v>4185627</v>
      </c>
    </row>
    <row r="10" spans="1:18">
      <c r="A10" s="149" t="s">
        <v>34</v>
      </c>
      <c r="B10" s="45">
        <v>36405</v>
      </c>
      <c r="C10" s="35">
        <v>35385</v>
      </c>
      <c r="D10" s="38">
        <f>C10/Q10</f>
        <v>1.8552403921774235E-2</v>
      </c>
      <c r="E10" s="70">
        <f t="shared" si="0"/>
        <v>0.97198187062216723</v>
      </c>
      <c r="F10" s="35">
        <v>5000</v>
      </c>
      <c r="G10" s="38">
        <f>IF(C10,F10/C10,0)</f>
        <v>0.14130281192595734</v>
      </c>
      <c r="H10" s="35">
        <v>0</v>
      </c>
      <c r="I10" s="37">
        <f>IF(C10,H10/C10,0)</f>
        <v>0</v>
      </c>
      <c r="J10" s="35">
        <v>0</v>
      </c>
      <c r="K10" s="37">
        <f>IF(C10,J10/C10,0)</f>
        <v>0</v>
      </c>
      <c r="L10" s="35">
        <v>30385</v>
      </c>
      <c r="M10" s="37">
        <f>IF(C10,L10/C10,0)</f>
        <v>0.85869718807404272</v>
      </c>
      <c r="N10" s="35">
        <v>35385</v>
      </c>
      <c r="O10" s="38">
        <f>N10/R10</f>
        <v>1.8552413648830101E-2</v>
      </c>
      <c r="P10" s="70">
        <f>N10/B10</f>
        <v>0.97198187062216723</v>
      </c>
      <c r="Q10" s="35">
        <v>1907300</v>
      </c>
      <c r="R10" s="50">
        <v>1907299</v>
      </c>
    </row>
    <row r="11" spans="1:18">
      <c r="A11" s="149" t="s">
        <v>35</v>
      </c>
      <c r="B11" s="45">
        <v>14312</v>
      </c>
      <c r="C11" s="35">
        <v>47177</v>
      </c>
      <c r="D11" s="38">
        <f>C11/Q11</f>
        <v>5.4970369110234368E-2</v>
      </c>
      <c r="E11" s="70">
        <f t="shared" si="0"/>
        <v>3.2963247624371159</v>
      </c>
      <c r="F11" s="35">
        <v>0</v>
      </c>
      <c r="G11" s="38">
        <f>IF(C11,F11/C11,0)</f>
        <v>0</v>
      </c>
      <c r="H11" s="35">
        <v>47177</v>
      </c>
      <c r="I11" s="38">
        <f>IF(C11,H11/C11,0)</f>
        <v>1</v>
      </c>
      <c r="J11" s="35">
        <v>0</v>
      </c>
      <c r="K11" s="37">
        <f>IF(C11,J11/C11,0)</f>
        <v>0</v>
      </c>
      <c r="L11" s="35">
        <v>0</v>
      </c>
      <c r="M11" s="37">
        <f>IF(C11,L11/C11,0)</f>
        <v>0</v>
      </c>
      <c r="N11" s="35">
        <v>44914</v>
      </c>
      <c r="O11" s="38">
        <f>N11/R11</f>
        <v>5.4511250819234414E-2</v>
      </c>
      <c r="P11" s="70">
        <f>N11/B11</f>
        <v>3.1382057015092228</v>
      </c>
      <c r="Q11" s="35">
        <v>858226</v>
      </c>
      <c r="R11" s="50">
        <v>823940</v>
      </c>
    </row>
    <row r="12" spans="1:18">
      <c r="A12" s="149" t="s">
        <v>36</v>
      </c>
      <c r="B12" s="45">
        <v>47139</v>
      </c>
      <c r="C12" s="35">
        <v>0</v>
      </c>
      <c r="D12" s="38">
        <f>C12/Q12</f>
        <v>0</v>
      </c>
      <c r="E12" s="70">
        <f t="shared" si="0"/>
        <v>0</v>
      </c>
      <c r="F12" s="35">
        <v>0</v>
      </c>
      <c r="G12" s="38">
        <f>IF(C12,F12/C12,0)</f>
        <v>0</v>
      </c>
      <c r="H12" s="35">
        <v>0</v>
      </c>
      <c r="I12" s="37">
        <f>IF(C12,H12/C12,0)</f>
        <v>0</v>
      </c>
      <c r="J12" s="35">
        <v>0</v>
      </c>
      <c r="K12" s="37">
        <f>IF(C12,J12/C12,0)</f>
        <v>0</v>
      </c>
      <c r="L12" s="35">
        <v>0</v>
      </c>
      <c r="M12" s="37">
        <f>IF(C12,L12/C12,0)</f>
        <v>0</v>
      </c>
      <c r="N12" s="35">
        <v>1092</v>
      </c>
      <c r="O12" s="156">
        <f>N12/R12</f>
        <v>4.6864519052873218E-4</v>
      </c>
      <c r="P12" s="70">
        <f>N12/B12</f>
        <v>2.3165531725322982E-2</v>
      </c>
      <c r="Q12" s="35">
        <v>2744548</v>
      </c>
      <c r="R12" s="50">
        <v>2330121</v>
      </c>
    </row>
    <row r="13" spans="1:18">
      <c r="A13" s="149" t="s">
        <v>37</v>
      </c>
      <c r="B13" s="45">
        <v>6460</v>
      </c>
      <c r="C13" s="35">
        <v>189115</v>
      </c>
      <c r="D13" s="38">
        <f>C13/Q13</f>
        <v>0.3519433511059003</v>
      </c>
      <c r="E13" s="70">
        <f t="shared" si="0"/>
        <v>29.274767801857585</v>
      </c>
      <c r="F13" s="35">
        <v>0</v>
      </c>
      <c r="G13" s="38">
        <f>IF(C13,F13/C13,0)</f>
        <v>0</v>
      </c>
      <c r="H13" s="35">
        <v>0</v>
      </c>
      <c r="I13" s="37">
        <f>IF(C13,H13/C13,0)</f>
        <v>0</v>
      </c>
      <c r="J13" s="35">
        <v>189115</v>
      </c>
      <c r="K13" s="38">
        <f>IF(C13,J13/C13,0)</f>
        <v>1</v>
      </c>
      <c r="L13" s="35">
        <v>0</v>
      </c>
      <c r="M13" s="37">
        <f>IF(C13,L13/C13,0)</f>
        <v>0</v>
      </c>
      <c r="N13" s="35">
        <v>253114</v>
      </c>
      <c r="O13" s="38">
        <f>N13/R13</f>
        <v>0.4566948739692907</v>
      </c>
      <c r="P13" s="70">
        <f>N13/B13</f>
        <v>39.181733746130028</v>
      </c>
      <c r="Q13" s="35">
        <v>537345</v>
      </c>
      <c r="R13" s="50">
        <v>554230</v>
      </c>
    </row>
    <row r="14" spans="1:18">
      <c r="A14" s="149" t="s">
        <v>38</v>
      </c>
      <c r="B14" s="45">
        <v>4469</v>
      </c>
      <c r="C14" s="35">
        <v>19500</v>
      </c>
      <c r="D14" s="38">
        <f>C14/Q14</f>
        <v>7.779834668539147E-2</v>
      </c>
      <c r="E14" s="70">
        <f t="shared" si="0"/>
        <v>4.3633922577757884</v>
      </c>
      <c r="F14" s="35">
        <v>0</v>
      </c>
      <c r="G14" s="38">
        <f>IF(C14,F14/C14,0)</f>
        <v>0</v>
      </c>
      <c r="H14" s="35">
        <v>0</v>
      </c>
      <c r="I14" s="37">
        <f>IF(C14,H14/C14,0)</f>
        <v>0</v>
      </c>
      <c r="J14" s="35">
        <v>0</v>
      </c>
      <c r="K14" s="37">
        <f>IF(C14,J14/C14,0)</f>
        <v>0</v>
      </c>
      <c r="L14" s="35">
        <v>19500</v>
      </c>
      <c r="M14" s="38">
        <f>IF(C14,L14/C14,0)</f>
        <v>1</v>
      </c>
      <c r="N14" s="35">
        <v>0</v>
      </c>
      <c r="O14" s="38">
        <f>N14/R14</f>
        <v>0</v>
      </c>
      <c r="P14" s="70">
        <f>N14/B14</f>
        <v>0</v>
      </c>
      <c r="Q14" s="35">
        <v>250648</v>
      </c>
      <c r="R14" s="50">
        <v>227723</v>
      </c>
    </row>
    <row r="15" spans="1:18">
      <c r="A15" s="149" t="s">
        <v>40</v>
      </c>
      <c r="B15" s="45">
        <v>9974</v>
      </c>
      <c r="C15" s="83">
        <v>0</v>
      </c>
      <c r="D15" s="38">
        <v>0</v>
      </c>
      <c r="E15" s="70">
        <v>0</v>
      </c>
      <c r="F15" s="83">
        <v>0</v>
      </c>
      <c r="G15" s="38">
        <v>0</v>
      </c>
      <c r="H15" s="83">
        <v>0</v>
      </c>
      <c r="I15" s="37">
        <v>0</v>
      </c>
      <c r="J15" s="83">
        <v>0</v>
      </c>
      <c r="K15" s="37">
        <v>0</v>
      </c>
      <c r="L15" s="83">
        <v>0</v>
      </c>
      <c r="M15" s="37">
        <v>0</v>
      </c>
      <c r="N15" s="83">
        <v>0</v>
      </c>
      <c r="O15" s="38">
        <v>0</v>
      </c>
      <c r="P15" s="70">
        <v>0</v>
      </c>
      <c r="Q15" s="83">
        <v>529830</v>
      </c>
      <c r="R15" s="164">
        <v>509111</v>
      </c>
    </row>
    <row r="16" spans="1:18" s="66" customFormat="1">
      <c r="A16" s="163" t="s">
        <v>43</v>
      </c>
      <c r="B16" s="67">
        <v>8398</v>
      </c>
      <c r="C16" s="154">
        <v>53087</v>
      </c>
      <c r="D16" s="64">
        <v>0.17141703934516217</v>
      </c>
      <c r="E16" s="71">
        <v>6.3213860442962613</v>
      </c>
      <c r="F16" s="154">
        <v>0</v>
      </c>
      <c r="G16" s="64">
        <v>0</v>
      </c>
      <c r="H16" s="154">
        <v>0</v>
      </c>
      <c r="I16" s="62">
        <v>0</v>
      </c>
      <c r="J16" s="154">
        <v>0</v>
      </c>
      <c r="K16" s="62">
        <v>0</v>
      </c>
      <c r="L16" s="154">
        <v>53087</v>
      </c>
      <c r="M16" s="64">
        <v>1</v>
      </c>
      <c r="N16" s="154">
        <v>53708</v>
      </c>
      <c r="O16" s="64">
        <v>0.17244280054197408</v>
      </c>
      <c r="P16" s="71">
        <v>6.3953322219576085</v>
      </c>
      <c r="Q16" s="154">
        <v>309695</v>
      </c>
      <c r="R16" s="165">
        <v>311454</v>
      </c>
    </row>
    <row r="17" spans="1:18">
      <c r="A17" s="149" t="s">
        <v>45</v>
      </c>
      <c r="B17" s="45">
        <v>5559</v>
      </c>
      <c r="C17" s="35">
        <v>444838</v>
      </c>
      <c r="D17" s="38">
        <f>C17/Q17</f>
        <v>0.41813782978591207</v>
      </c>
      <c r="E17" s="70">
        <f t="shared" si="0"/>
        <v>80.021226839359599</v>
      </c>
      <c r="F17" s="35">
        <v>0</v>
      </c>
      <c r="G17" s="38">
        <f>IF(C17,F17/C17,0)</f>
        <v>0</v>
      </c>
      <c r="H17" s="35">
        <v>0</v>
      </c>
      <c r="I17" s="37">
        <f>IF(C17,H17/C17,0)</f>
        <v>0</v>
      </c>
      <c r="J17" s="35">
        <v>0</v>
      </c>
      <c r="K17" s="37">
        <f>IF(C17,J17/C17,0)</f>
        <v>0</v>
      </c>
      <c r="L17" s="35">
        <v>444837.95</v>
      </c>
      <c r="M17" s="38">
        <f>IF(C17,L17/C17,0)</f>
        <v>0.99999988759953062</v>
      </c>
      <c r="N17" s="35">
        <v>1963237</v>
      </c>
      <c r="O17" s="38">
        <f>N17/R17</f>
        <v>0.77245505212360155</v>
      </c>
      <c r="P17" s="70">
        <f>N17/B17</f>
        <v>353.1636985069257</v>
      </c>
      <c r="Q17" s="35">
        <v>1063854.95</v>
      </c>
      <c r="R17" s="50">
        <v>2541555</v>
      </c>
    </row>
    <row r="18" spans="1:18">
      <c r="A18" s="149" t="s">
        <v>46</v>
      </c>
      <c r="B18" s="45">
        <v>29568</v>
      </c>
      <c r="C18" s="35">
        <v>0</v>
      </c>
      <c r="D18" s="38">
        <f>C18/Q18</f>
        <v>0</v>
      </c>
      <c r="E18" s="70">
        <f t="shared" si="0"/>
        <v>0</v>
      </c>
      <c r="F18" s="35">
        <v>0</v>
      </c>
      <c r="G18" s="38">
        <f>IF(C18,F18/C18,0)</f>
        <v>0</v>
      </c>
      <c r="H18" s="35">
        <v>0</v>
      </c>
      <c r="I18" s="37">
        <f>IF(C18,H18/C18,0)</f>
        <v>0</v>
      </c>
      <c r="J18" s="35">
        <v>0</v>
      </c>
      <c r="K18" s="37">
        <f>IF(C18,J18/C18,0)</f>
        <v>0</v>
      </c>
      <c r="L18" s="35">
        <v>0</v>
      </c>
      <c r="M18" s="37">
        <f>IF(C18,L18/C18,0)</f>
        <v>0</v>
      </c>
      <c r="N18" s="35">
        <v>0</v>
      </c>
      <c r="O18" s="38">
        <f>N18/R18</f>
        <v>0</v>
      </c>
      <c r="P18" s="70">
        <f>N18/B18</f>
        <v>0</v>
      </c>
      <c r="Q18" s="35">
        <v>634003</v>
      </c>
      <c r="R18" s="50">
        <v>619384</v>
      </c>
    </row>
    <row r="19" spans="1:18">
      <c r="A19" s="149" t="s">
        <v>47</v>
      </c>
      <c r="B19" s="45">
        <v>22529</v>
      </c>
      <c r="C19" s="35">
        <v>0</v>
      </c>
      <c r="D19" s="38">
        <f>C19/Q19</f>
        <v>0</v>
      </c>
      <c r="E19" s="70">
        <f t="shared" si="0"/>
        <v>0</v>
      </c>
      <c r="F19" s="35">
        <v>0</v>
      </c>
      <c r="G19" s="38">
        <f>IF(C19,F19/C19,0)</f>
        <v>0</v>
      </c>
      <c r="H19" s="35">
        <v>0</v>
      </c>
      <c r="I19" s="37">
        <f>IF(C19,H19/C19,0)</f>
        <v>0</v>
      </c>
      <c r="J19" s="35">
        <v>0</v>
      </c>
      <c r="K19" s="37">
        <f>IF(C19,J19/C19,0)</f>
        <v>0</v>
      </c>
      <c r="L19" s="35">
        <v>0</v>
      </c>
      <c r="M19" s="37">
        <f>IF(C19,L19/C19,0)</f>
        <v>0</v>
      </c>
      <c r="N19" s="35">
        <v>0</v>
      </c>
      <c r="O19" s="38">
        <f>N19/R19</f>
        <v>0</v>
      </c>
      <c r="P19" s="70">
        <f>N19/B19</f>
        <v>0</v>
      </c>
      <c r="Q19" s="35">
        <v>1384082</v>
      </c>
      <c r="R19" s="50">
        <v>1384082</v>
      </c>
    </row>
    <row r="20" spans="1:18">
      <c r="A20" s="149" t="s">
        <v>48</v>
      </c>
      <c r="B20" s="45">
        <v>3616</v>
      </c>
      <c r="C20" s="35">
        <v>0</v>
      </c>
      <c r="D20" s="38">
        <f>C20/Q20</f>
        <v>0</v>
      </c>
      <c r="E20" s="70">
        <f t="shared" si="0"/>
        <v>0</v>
      </c>
      <c r="F20" s="35">
        <v>0</v>
      </c>
      <c r="G20" s="38">
        <f>IF(C20,F20/C20,0)</f>
        <v>0</v>
      </c>
      <c r="H20" s="35">
        <v>0</v>
      </c>
      <c r="I20" s="37">
        <f>IF(C20,H20/C20,0)</f>
        <v>0</v>
      </c>
      <c r="J20" s="35">
        <v>0</v>
      </c>
      <c r="K20" s="37">
        <f>IF(C20,J20/C20,0)</f>
        <v>0</v>
      </c>
      <c r="L20" s="35">
        <v>0</v>
      </c>
      <c r="M20" s="37">
        <f>IF(C20,L20/C20,0)</f>
        <v>0</v>
      </c>
      <c r="N20" s="35">
        <v>0</v>
      </c>
      <c r="O20" s="38">
        <f>N20/R20</f>
        <v>0</v>
      </c>
      <c r="P20" s="70">
        <f>N20/B20</f>
        <v>0</v>
      </c>
      <c r="Q20" s="35">
        <v>248738</v>
      </c>
      <c r="R20" s="50">
        <v>261976</v>
      </c>
    </row>
    <row r="21" spans="1:18">
      <c r="A21" s="149" t="s">
        <v>49</v>
      </c>
      <c r="B21" s="45">
        <v>17075</v>
      </c>
      <c r="C21" s="35">
        <v>0</v>
      </c>
      <c r="D21" s="38">
        <f>C21/Q21</f>
        <v>0</v>
      </c>
      <c r="E21" s="70">
        <f t="shared" si="0"/>
        <v>0</v>
      </c>
      <c r="F21" s="35">
        <v>0</v>
      </c>
      <c r="G21" s="38">
        <f>IF(C21,F21/C21,0)</f>
        <v>0</v>
      </c>
      <c r="H21" s="35">
        <v>0</v>
      </c>
      <c r="I21" s="37">
        <f>IF(C21,H21/C21,0)</f>
        <v>0</v>
      </c>
      <c r="J21" s="35">
        <v>0</v>
      </c>
      <c r="K21" s="37">
        <f>IF(C21,J21/C21,0)</f>
        <v>0</v>
      </c>
      <c r="L21" s="35">
        <v>0</v>
      </c>
      <c r="M21" s="37">
        <f>IF(C21,L21/C21,0)</f>
        <v>0</v>
      </c>
      <c r="N21" s="35">
        <v>0</v>
      </c>
      <c r="O21" s="38">
        <f>N21/R21</f>
        <v>0</v>
      </c>
      <c r="P21" s="70">
        <f>N21/B21</f>
        <v>0</v>
      </c>
      <c r="Q21" s="35">
        <v>906330</v>
      </c>
      <c r="R21" s="50">
        <v>904443</v>
      </c>
    </row>
    <row r="22" spans="1:18">
      <c r="A22" s="149" t="s">
        <v>50</v>
      </c>
      <c r="B22" s="45">
        <v>14532</v>
      </c>
      <c r="C22" s="35">
        <v>0</v>
      </c>
      <c r="D22" s="38">
        <f>C22/Q22</f>
        <v>0</v>
      </c>
      <c r="E22" s="70">
        <f t="shared" si="0"/>
        <v>0</v>
      </c>
      <c r="F22" s="35">
        <v>0</v>
      </c>
      <c r="G22" s="38">
        <f>IF(C22,F22/C22,0)</f>
        <v>0</v>
      </c>
      <c r="H22" s="35">
        <v>0</v>
      </c>
      <c r="I22" s="37">
        <f>IF(C22,H22/C22,0)</f>
        <v>0</v>
      </c>
      <c r="J22" s="35">
        <v>0</v>
      </c>
      <c r="K22" s="37">
        <f>IF(C22,J22/C22,0)</f>
        <v>0</v>
      </c>
      <c r="L22" s="35">
        <v>0</v>
      </c>
      <c r="M22" s="37">
        <f>IF(C22,L22/C22,0)</f>
        <v>0</v>
      </c>
      <c r="N22" s="35">
        <v>0</v>
      </c>
      <c r="O22" s="38">
        <f>N22/R22</f>
        <v>0</v>
      </c>
      <c r="P22" s="70">
        <f>N22/B22</f>
        <v>0</v>
      </c>
      <c r="Q22" s="35">
        <v>1093724</v>
      </c>
      <c r="R22" s="50">
        <v>1107378</v>
      </c>
    </row>
    <row r="23" spans="1:18">
      <c r="A23" s="149" t="s">
        <v>51</v>
      </c>
      <c r="B23" s="45">
        <v>1410</v>
      </c>
      <c r="C23" s="35">
        <v>0</v>
      </c>
      <c r="D23" s="38">
        <f>C23/Q23</f>
        <v>0</v>
      </c>
      <c r="E23" s="70">
        <f t="shared" si="0"/>
        <v>0</v>
      </c>
      <c r="F23" s="35">
        <v>0</v>
      </c>
      <c r="G23" s="38">
        <f>IF(C23,F23/C23,0)</f>
        <v>0</v>
      </c>
      <c r="H23" s="35">
        <v>0</v>
      </c>
      <c r="I23" s="37">
        <f>IF(C23,H23/C23,0)</f>
        <v>0</v>
      </c>
      <c r="J23" s="35">
        <v>0</v>
      </c>
      <c r="K23" s="37">
        <f>IF(C23,J23/C23,0)</f>
        <v>0</v>
      </c>
      <c r="L23" s="35">
        <v>0</v>
      </c>
      <c r="M23" s="37">
        <f>IF(C23,L23/C23,0)</f>
        <v>0</v>
      </c>
      <c r="N23" s="35">
        <v>243935</v>
      </c>
      <c r="O23" s="38">
        <f>N23/R23</f>
        <v>0.28215909222352031</v>
      </c>
      <c r="P23" s="70">
        <f>N23/B23</f>
        <v>173.00354609929079</v>
      </c>
      <c r="Q23" s="35">
        <v>628460</v>
      </c>
      <c r="R23" s="50">
        <v>864530</v>
      </c>
    </row>
    <row r="24" spans="1:18">
      <c r="A24" s="149" t="s">
        <v>52</v>
      </c>
      <c r="B24" s="45">
        <v>25163</v>
      </c>
      <c r="C24" s="35">
        <v>0</v>
      </c>
      <c r="D24" s="38">
        <f>C24/Q24</f>
        <v>0</v>
      </c>
      <c r="E24" s="70">
        <f t="shared" si="0"/>
        <v>0</v>
      </c>
      <c r="F24" s="35">
        <v>0</v>
      </c>
      <c r="G24" s="38">
        <f>IF(C24,F24/C24,0)</f>
        <v>0</v>
      </c>
      <c r="H24" s="35">
        <v>0</v>
      </c>
      <c r="I24" s="37">
        <f>IF(C24,H24/C24,0)</f>
        <v>0</v>
      </c>
      <c r="J24" s="35">
        <v>0</v>
      </c>
      <c r="K24" s="37">
        <f>IF(C24,J24/C24,0)</f>
        <v>0</v>
      </c>
      <c r="L24" s="35">
        <v>0</v>
      </c>
      <c r="M24" s="37">
        <f>IF(C24,L24/C24,0)</f>
        <v>0</v>
      </c>
      <c r="N24" s="35">
        <v>25000</v>
      </c>
      <c r="O24" s="40">
        <f>N24/R24</f>
        <v>8.7026112359065554E-3</v>
      </c>
      <c r="P24" s="70">
        <f>N24/B24</f>
        <v>0.99352223502761994</v>
      </c>
      <c r="Q24" s="35">
        <v>2573611</v>
      </c>
      <c r="R24" s="50">
        <v>2872701</v>
      </c>
    </row>
    <row r="25" spans="1:18">
      <c r="A25" s="149" t="s">
        <v>54</v>
      </c>
      <c r="B25" s="45">
        <v>27732</v>
      </c>
      <c r="C25" s="83">
        <v>6272</v>
      </c>
      <c r="D25" s="38">
        <v>3.332987918450203E-3</v>
      </c>
      <c r="E25" s="70">
        <v>0.22616471945766622</v>
      </c>
      <c r="F25" s="83">
        <v>0</v>
      </c>
      <c r="G25" s="38">
        <v>0</v>
      </c>
      <c r="H25" s="83">
        <v>0</v>
      </c>
      <c r="I25" s="37">
        <v>0</v>
      </c>
      <c r="J25" s="83">
        <v>0</v>
      </c>
      <c r="K25" s="37">
        <v>0</v>
      </c>
      <c r="L25" s="83">
        <v>6272</v>
      </c>
      <c r="M25" s="37">
        <v>1</v>
      </c>
      <c r="N25" s="83">
        <v>1800</v>
      </c>
      <c r="O25" s="38">
        <v>1.045248214512807E-3</v>
      </c>
      <c r="P25" s="70">
        <v>6.4906966681090431E-2</v>
      </c>
      <c r="Q25" s="83">
        <v>1881795</v>
      </c>
      <c r="R25" s="164">
        <v>1722079</v>
      </c>
    </row>
    <row r="26" spans="1:18">
      <c r="A26" s="149" t="s">
        <v>57</v>
      </c>
      <c r="B26" s="45">
        <v>34114</v>
      </c>
      <c r="C26" s="35">
        <v>0</v>
      </c>
      <c r="D26" s="38">
        <f>C26/Q26</f>
        <v>0</v>
      </c>
      <c r="E26" s="70">
        <f t="shared" si="0"/>
        <v>0</v>
      </c>
      <c r="F26" s="35">
        <v>0</v>
      </c>
      <c r="G26" s="38">
        <f>IF(C26,F26/C26,0)</f>
        <v>0</v>
      </c>
      <c r="H26" s="35">
        <v>0</v>
      </c>
      <c r="I26" s="37">
        <f>IF(C26,H26/C26,0)</f>
        <v>0</v>
      </c>
      <c r="J26" s="35">
        <v>0</v>
      </c>
      <c r="K26" s="37">
        <f>IF(C26,J26/C26,0)</f>
        <v>0</v>
      </c>
      <c r="L26" s="35">
        <v>0</v>
      </c>
      <c r="M26" s="37">
        <f>IF(C26,L26/C26,0)</f>
        <v>0</v>
      </c>
      <c r="N26" s="35">
        <v>0</v>
      </c>
      <c r="O26" s="38">
        <f>N26/R26</f>
        <v>0</v>
      </c>
      <c r="P26" s="70">
        <f>N26/B26</f>
        <v>0</v>
      </c>
      <c r="Q26" s="35">
        <v>1016308</v>
      </c>
      <c r="R26" s="50">
        <v>1027132</v>
      </c>
    </row>
    <row r="27" spans="1:18">
      <c r="A27" s="149" t="s">
        <v>58</v>
      </c>
      <c r="B27" s="45">
        <v>12588</v>
      </c>
      <c r="C27" s="35">
        <v>0</v>
      </c>
      <c r="D27" s="38">
        <f>C27/Q27</f>
        <v>0</v>
      </c>
      <c r="E27" s="70">
        <f t="shared" si="0"/>
        <v>0</v>
      </c>
      <c r="F27" s="35">
        <v>0</v>
      </c>
      <c r="G27" s="38">
        <f>IF(C27,F27/C27,0)</f>
        <v>0</v>
      </c>
      <c r="H27" s="35">
        <v>0</v>
      </c>
      <c r="I27" s="37">
        <f>IF(C27,H27/C27,0)</f>
        <v>0</v>
      </c>
      <c r="J27" s="35">
        <v>0</v>
      </c>
      <c r="K27" s="37">
        <f>IF(C27,J27/C27,0)</f>
        <v>0</v>
      </c>
      <c r="L27" s="35">
        <v>0</v>
      </c>
      <c r="M27" s="37">
        <f>IF(C27,L27/C27,0)</f>
        <v>0</v>
      </c>
      <c r="N27" s="35">
        <v>0</v>
      </c>
      <c r="O27" s="38">
        <f>N27/R27</f>
        <v>0</v>
      </c>
      <c r="P27" s="70">
        <f>N27/B27</f>
        <v>0</v>
      </c>
      <c r="Q27" s="35">
        <v>503172</v>
      </c>
      <c r="R27" s="50">
        <v>498894</v>
      </c>
    </row>
    <row r="28" spans="1:18">
      <c r="A28" s="149" t="s">
        <v>59</v>
      </c>
      <c r="B28" s="45">
        <v>75604</v>
      </c>
      <c r="C28" s="35">
        <v>470000</v>
      </c>
      <c r="D28" s="38">
        <f>C28/Q28</f>
        <v>0.14998249672352068</v>
      </c>
      <c r="E28" s="70">
        <f t="shared" si="0"/>
        <v>6.2166022961748055</v>
      </c>
      <c r="F28" s="35">
        <v>0</v>
      </c>
      <c r="G28" s="38">
        <f>IF(C28,F28/C28,0)</f>
        <v>0</v>
      </c>
      <c r="H28" s="35">
        <v>0</v>
      </c>
      <c r="I28" s="37">
        <f>IF(C28,H28/C28,0)</f>
        <v>0</v>
      </c>
      <c r="J28" s="35">
        <v>75000</v>
      </c>
      <c r="K28" s="37">
        <f>IF(C28,J28/C28,0)</f>
        <v>0.15957446808510639</v>
      </c>
      <c r="L28" s="35">
        <v>395000</v>
      </c>
      <c r="M28" s="37">
        <f>IF(C28,L28/C28,0)</f>
        <v>0.84042553191489366</v>
      </c>
      <c r="N28" s="35">
        <v>119544</v>
      </c>
      <c r="O28" s="38">
        <f>N28/R28</f>
        <v>4.5066200312067525E-2</v>
      </c>
      <c r="P28" s="70">
        <f>N28/B28</f>
        <v>1.5811861806253638</v>
      </c>
      <c r="Q28" s="35">
        <v>3133699</v>
      </c>
      <c r="R28" s="50">
        <v>2652631</v>
      </c>
    </row>
    <row r="29" spans="1:18">
      <c r="A29" s="149" t="s">
        <v>60</v>
      </c>
      <c r="B29" s="45">
        <v>17871</v>
      </c>
      <c r="C29" s="35">
        <v>0</v>
      </c>
      <c r="D29" s="38">
        <f>C29/Q29</f>
        <v>0</v>
      </c>
      <c r="E29" s="70">
        <f t="shared" si="0"/>
        <v>0</v>
      </c>
      <c r="F29" s="35">
        <v>0</v>
      </c>
      <c r="G29" s="38">
        <f>IF(C29,F29/C29,0)</f>
        <v>0</v>
      </c>
      <c r="H29" s="35">
        <v>0</v>
      </c>
      <c r="I29" s="37">
        <f>IF(C29,H29/C29,0)</f>
        <v>0</v>
      </c>
      <c r="J29" s="35">
        <v>0</v>
      </c>
      <c r="K29" s="37">
        <f>IF(C29,J29/C29,0)</f>
        <v>0</v>
      </c>
      <c r="L29" s="35">
        <v>0</v>
      </c>
      <c r="M29" s="37">
        <f>IF(C29,L29/C29,0)</f>
        <v>0</v>
      </c>
      <c r="N29" s="35">
        <v>0</v>
      </c>
      <c r="O29" s="38">
        <f>N29/R29</f>
        <v>0</v>
      </c>
      <c r="P29" s="70">
        <f>N29/B29</f>
        <v>0</v>
      </c>
      <c r="Q29" s="35">
        <v>737686</v>
      </c>
      <c r="R29" s="50">
        <v>728687</v>
      </c>
    </row>
    <row r="30" spans="1:18">
      <c r="A30" s="149" t="s">
        <v>62</v>
      </c>
      <c r="B30" s="45">
        <v>190934</v>
      </c>
      <c r="C30" s="83">
        <v>788387</v>
      </c>
      <c r="D30" s="38">
        <v>5.3807047911311634E-2</v>
      </c>
      <c r="E30" s="70">
        <v>4.1291074402673171</v>
      </c>
      <c r="F30" s="83">
        <v>0</v>
      </c>
      <c r="G30" s="38">
        <v>0</v>
      </c>
      <c r="H30" s="83">
        <v>560811</v>
      </c>
      <c r="I30" s="37">
        <v>0.71133973543450113</v>
      </c>
      <c r="J30" s="83">
        <v>40739</v>
      </c>
      <c r="K30" s="37">
        <v>5.1673860680097466E-2</v>
      </c>
      <c r="L30" s="83">
        <v>186837</v>
      </c>
      <c r="M30" s="37">
        <v>0.23698640388540146</v>
      </c>
      <c r="N30" s="83">
        <v>188533</v>
      </c>
      <c r="O30" s="38">
        <v>1.2477736763984582E-2</v>
      </c>
      <c r="P30" s="70">
        <v>0.98742497407481122</v>
      </c>
      <c r="Q30" s="83">
        <v>14652114</v>
      </c>
      <c r="R30" s="164">
        <v>15109551</v>
      </c>
    </row>
    <row r="31" spans="1:18">
      <c r="A31" s="149" t="s">
        <v>64</v>
      </c>
      <c r="B31" s="45">
        <v>8020</v>
      </c>
      <c r="C31" s="35">
        <v>0</v>
      </c>
      <c r="D31" s="38">
        <f>C31/Q31</f>
        <v>0</v>
      </c>
      <c r="E31" s="70">
        <f t="shared" si="0"/>
        <v>0</v>
      </c>
      <c r="F31" s="35">
        <v>0</v>
      </c>
      <c r="G31" s="38">
        <f>IF(C31,F31/C31,0)</f>
        <v>0</v>
      </c>
      <c r="H31" s="35">
        <v>0</v>
      </c>
      <c r="I31" s="37">
        <f>IF(C31,H31/C31,0)</f>
        <v>0</v>
      </c>
      <c r="J31" s="35">
        <v>0</v>
      </c>
      <c r="K31" s="37">
        <f>IF(C31,J31/C31,0)</f>
        <v>0</v>
      </c>
      <c r="L31" s="35">
        <v>0</v>
      </c>
      <c r="M31" s="37">
        <f>IF(C31,L31/C31,0)</f>
        <v>0</v>
      </c>
      <c r="N31" s="35">
        <v>0</v>
      </c>
      <c r="O31" s="38">
        <f>N31/R31</f>
        <v>0</v>
      </c>
      <c r="P31" s="70">
        <f>N31/B31</f>
        <v>0</v>
      </c>
      <c r="Q31" s="35">
        <v>184724</v>
      </c>
      <c r="R31" s="50">
        <v>161749</v>
      </c>
    </row>
    <row r="32" spans="1:18">
      <c r="A32" s="149" t="s">
        <v>66</v>
      </c>
      <c r="B32" s="45">
        <v>10384</v>
      </c>
      <c r="C32" s="160">
        <v>108708</v>
      </c>
      <c r="D32" s="38">
        <v>0.12720515616882053</v>
      </c>
      <c r="E32" s="70">
        <v>10.468798151001542</v>
      </c>
      <c r="F32" s="160">
        <v>0</v>
      </c>
      <c r="G32" s="38">
        <v>0</v>
      </c>
      <c r="H32" s="83">
        <v>0</v>
      </c>
      <c r="I32" s="37">
        <v>0</v>
      </c>
      <c r="J32" s="83">
        <v>0</v>
      </c>
      <c r="K32" s="37">
        <v>0</v>
      </c>
      <c r="L32" s="83">
        <v>108708</v>
      </c>
      <c r="M32" s="38">
        <v>1</v>
      </c>
      <c r="N32" s="83">
        <v>21880</v>
      </c>
      <c r="O32" s="38">
        <v>2.8688008727028615E-2</v>
      </c>
      <c r="P32" s="70">
        <v>2.1070878274268106</v>
      </c>
      <c r="Q32" s="83">
        <v>854588</v>
      </c>
      <c r="R32" s="164">
        <v>762688</v>
      </c>
    </row>
    <row r="33" spans="1:18">
      <c r="A33" s="149" t="s">
        <v>69</v>
      </c>
      <c r="B33" s="45">
        <v>22118</v>
      </c>
      <c r="C33" s="83">
        <v>28201</v>
      </c>
      <c r="D33" s="38">
        <v>1.4241123978727949E-2</v>
      </c>
      <c r="E33" s="70">
        <v>1.2750248666244688</v>
      </c>
      <c r="F33" s="83">
        <v>0</v>
      </c>
      <c r="G33" s="38">
        <v>0</v>
      </c>
      <c r="H33" s="83">
        <v>0</v>
      </c>
      <c r="I33" s="37">
        <v>0</v>
      </c>
      <c r="J33" s="83">
        <v>0</v>
      </c>
      <c r="K33" s="37">
        <v>0</v>
      </c>
      <c r="L33" s="83">
        <v>28201</v>
      </c>
      <c r="M33" s="38">
        <v>1</v>
      </c>
      <c r="N33" s="83">
        <v>28201</v>
      </c>
      <c r="O33" s="38">
        <v>1.4407163682565243E-2</v>
      </c>
      <c r="P33" s="70">
        <v>1.2750248666244688</v>
      </c>
      <c r="Q33" s="83">
        <v>1980251</v>
      </c>
      <c r="R33" s="164">
        <v>1957429</v>
      </c>
    </row>
    <row r="34" spans="1:18">
      <c r="A34" s="149" t="s">
        <v>71</v>
      </c>
      <c r="B34" s="45">
        <v>31931</v>
      </c>
      <c r="C34" s="35">
        <v>30892</v>
      </c>
      <c r="D34" s="38">
        <f>C34/Q34</f>
        <v>2.0927086459378408E-2</v>
      </c>
      <c r="E34" s="70">
        <f t="shared" si="0"/>
        <v>0.96746108797093733</v>
      </c>
      <c r="F34" s="35">
        <v>30892</v>
      </c>
      <c r="G34" s="38">
        <f>IF(C34,F34/C34,0)</f>
        <v>1</v>
      </c>
      <c r="H34" s="35">
        <v>0</v>
      </c>
      <c r="I34" s="37">
        <f>IF(C34,H34/C34,0)</f>
        <v>0</v>
      </c>
      <c r="J34" s="35">
        <v>0</v>
      </c>
      <c r="K34" s="37">
        <f>IF(C34,J34/C34,0)</f>
        <v>0</v>
      </c>
      <c r="L34" s="35">
        <v>0</v>
      </c>
      <c r="M34" s="37">
        <f>IF(C34,L34/C34,0)</f>
        <v>0</v>
      </c>
      <c r="N34" s="35">
        <v>30892</v>
      </c>
      <c r="O34" s="38">
        <f>N34/R34</f>
        <v>2.2885217580694988E-2</v>
      </c>
      <c r="P34" s="70">
        <f>N34/B34</f>
        <v>0.96746108797093733</v>
      </c>
      <c r="Q34" s="35">
        <v>1476173</v>
      </c>
      <c r="R34" s="50">
        <v>1349867</v>
      </c>
    </row>
    <row r="35" spans="1:18">
      <c r="A35" s="149" t="s">
        <v>72</v>
      </c>
      <c r="B35" s="45">
        <v>16359</v>
      </c>
      <c r="C35" s="35">
        <v>32000</v>
      </c>
      <c r="D35" s="38">
        <f>C35/Q35</f>
        <v>3.9627403340094756E-2</v>
      </c>
      <c r="E35" s="70">
        <f t="shared" si="0"/>
        <v>1.9561097866617765</v>
      </c>
      <c r="F35" s="35">
        <v>32000</v>
      </c>
      <c r="G35" s="38">
        <f>IF(C35,F35/C35,0)</f>
        <v>1</v>
      </c>
      <c r="H35" s="35">
        <v>0</v>
      </c>
      <c r="I35" s="37">
        <f>IF(C35,H35/C35,0)</f>
        <v>0</v>
      </c>
      <c r="J35" s="35">
        <v>0</v>
      </c>
      <c r="K35" s="37">
        <f>IF(C35,J35/C35,0)</f>
        <v>0</v>
      </c>
      <c r="L35" s="35">
        <v>0</v>
      </c>
      <c r="M35" s="37">
        <f>IF(C35,L35/C35,0)</f>
        <v>0</v>
      </c>
      <c r="N35" s="35">
        <v>15000</v>
      </c>
      <c r="O35" s="38">
        <f>N35/R35</f>
        <v>1.9165312317929534E-2</v>
      </c>
      <c r="P35" s="70">
        <f>N35/B35</f>
        <v>0.91692646249770771</v>
      </c>
      <c r="Q35" s="35">
        <v>807522</v>
      </c>
      <c r="R35" s="50">
        <v>782664</v>
      </c>
    </row>
    <row r="36" spans="1:18">
      <c r="A36" s="149" t="s">
        <v>73</v>
      </c>
      <c r="B36" s="45">
        <v>11147</v>
      </c>
      <c r="C36" s="35">
        <v>47500</v>
      </c>
      <c r="D36" s="38">
        <f>C36/Q36</f>
        <v>0.10157581511918586</v>
      </c>
      <c r="E36" s="70">
        <f t="shared" si="0"/>
        <v>4.2612362070512244</v>
      </c>
      <c r="F36" s="35">
        <v>0</v>
      </c>
      <c r="G36" s="38">
        <f>IF(C36,F36/C36,0)</f>
        <v>0</v>
      </c>
      <c r="H36" s="35">
        <v>0</v>
      </c>
      <c r="I36" s="37">
        <f>IF(C36,H36/C36,0)</f>
        <v>0</v>
      </c>
      <c r="J36" s="35">
        <v>0</v>
      </c>
      <c r="K36" s="37">
        <f>IF(C36,J36/C36,0)</f>
        <v>0</v>
      </c>
      <c r="L36" s="35">
        <v>47500</v>
      </c>
      <c r="M36" s="38">
        <f>IF(C36,L36/C36,0)</f>
        <v>1</v>
      </c>
      <c r="N36" s="35">
        <v>81500</v>
      </c>
      <c r="O36" s="38">
        <f>N36/R36</f>
        <v>0.1726197536303099</v>
      </c>
      <c r="P36" s="70">
        <f>N36/B36</f>
        <v>7.311384228940522</v>
      </c>
      <c r="Q36" s="35">
        <v>467631</v>
      </c>
      <c r="R36" s="50">
        <v>472136</v>
      </c>
    </row>
    <row r="37" spans="1:18">
      <c r="A37" s="149" t="s">
        <v>75</v>
      </c>
      <c r="B37" s="45">
        <v>82823</v>
      </c>
      <c r="C37" s="83">
        <v>809870</v>
      </c>
      <c r="D37" s="38">
        <v>0.14993858011291633</v>
      </c>
      <c r="E37" s="70">
        <v>9.7783224466633669</v>
      </c>
      <c r="F37" s="83">
        <v>808730</v>
      </c>
      <c r="G37" s="40">
        <v>0.99859236667613316</v>
      </c>
      <c r="H37" s="83">
        <v>0</v>
      </c>
      <c r="I37" s="37">
        <v>0</v>
      </c>
      <c r="J37" s="83">
        <v>0</v>
      </c>
      <c r="K37" s="37">
        <v>0</v>
      </c>
      <c r="L37" s="83">
        <v>1140</v>
      </c>
      <c r="M37" s="40">
        <v>1.4076333238667933E-3</v>
      </c>
      <c r="N37" s="83">
        <v>828730</v>
      </c>
      <c r="O37" s="38">
        <v>0.15305744590039011</v>
      </c>
      <c r="P37" s="70">
        <v>10.006036970406772</v>
      </c>
      <c r="Q37" s="83">
        <v>5401345</v>
      </c>
      <c r="R37" s="164">
        <v>5414503</v>
      </c>
    </row>
    <row r="38" spans="1:18">
      <c r="A38" s="149" t="s">
        <v>77</v>
      </c>
      <c r="B38" s="45">
        <v>6528</v>
      </c>
      <c r="C38" s="35">
        <v>0</v>
      </c>
      <c r="D38" s="38">
        <f>C38/Q38</f>
        <v>0</v>
      </c>
      <c r="E38" s="70">
        <f t="shared" si="0"/>
        <v>0</v>
      </c>
      <c r="F38" s="35">
        <v>0</v>
      </c>
      <c r="G38" s="38">
        <f>IF(C38,F38/C38,0)</f>
        <v>0</v>
      </c>
      <c r="H38" s="35">
        <v>0</v>
      </c>
      <c r="I38" s="37">
        <f>IF(C38,H38/C38,0)</f>
        <v>0</v>
      </c>
      <c r="J38" s="35">
        <v>0</v>
      </c>
      <c r="K38" s="37">
        <f>IF(C38,J38/C38,0)</f>
        <v>0</v>
      </c>
      <c r="L38" s="35">
        <v>0</v>
      </c>
      <c r="M38" s="37">
        <f>IF(C38,L38/C38,0)</f>
        <v>0</v>
      </c>
      <c r="N38" s="35">
        <v>0</v>
      </c>
      <c r="O38" s="38">
        <f>N38/R38</f>
        <v>0</v>
      </c>
      <c r="P38" s="70">
        <f>N38/B38</f>
        <v>0</v>
      </c>
      <c r="Q38" s="35">
        <v>354527</v>
      </c>
      <c r="R38" s="50">
        <v>314352</v>
      </c>
    </row>
    <row r="39" spans="1:18">
      <c r="A39" s="149" t="s">
        <v>78</v>
      </c>
      <c r="B39" s="45">
        <v>31012</v>
      </c>
      <c r="C39" s="35">
        <v>53322</v>
      </c>
      <c r="D39" s="38">
        <f>C39/Q39</f>
        <v>4.3949432025175192E-2</v>
      </c>
      <c r="E39" s="70">
        <f t="shared" si="0"/>
        <v>1.7193989423448988</v>
      </c>
      <c r="F39" s="35">
        <v>0</v>
      </c>
      <c r="G39" s="38">
        <f>IF(C39,F39/C39,0)</f>
        <v>0</v>
      </c>
      <c r="H39" s="35">
        <v>0</v>
      </c>
      <c r="I39" s="37">
        <f>IF(C39,H39/C39,0)</f>
        <v>0</v>
      </c>
      <c r="J39" s="35">
        <v>53322</v>
      </c>
      <c r="K39" s="38">
        <f>IF(C39,J39/C39,0)</f>
        <v>1</v>
      </c>
      <c r="L39" s="35">
        <v>0</v>
      </c>
      <c r="M39" s="37">
        <f>IF(C39,L39/C39,0)</f>
        <v>0</v>
      </c>
      <c r="N39" s="35">
        <v>0</v>
      </c>
      <c r="O39" s="38">
        <f>N39/R39</f>
        <v>0</v>
      </c>
      <c r="P39" s="70">
        <f>N39/B39</f>
        <v>0</v>
      </c>
      <c r="Q39" s="35">
        <v>1213258</v>
      </c>
      <c r="R39" s="50">
        <v>1139972</v>
      </c>
    </row>
    <row r="40" spans="1:18">
      <c r="A40" s="149" t="s">
        <v>79</v>
      </c>
      <c r="B40" s="45">
        <v>23359</v>
      </c>
      <c r="C40" s="35">
        <v>0</v>
      </c>
      <c r="D40" s="38">
        <f>C40/Q40</f>
        <v>0</v>
      </c>
      <c r="E40" s="70">
        <f t="shared" si="0"/>
        <v>0</v>
      </c>
      <c r="F40" s="35">
        <v>0</v>
      </c>
      <c r="G40" s="38">
        <f>IF(C40,F40/C40,0)</f>
        <v>0</v>
      </c>
      <c r="H40" s="35">
        <v>0</v>
      </c>
      <c r="I40" s="37">
        <f>IF(C40,H40/C40,0)</f>
        <v>0</v>
      </c>
      <c r="J40" s="35">
        <v>0</v>
      </c>
      <c r="K40" s="37">
        <f>IF(C40,J40/C40,0)</f>
        <v>0</v>
      </c>
      <c r="L40" s="35">
        <v>0</v>
      </c>
      <c r="M40" s="37">
        <f>IF(C40,L40/C40,0)</f>
        <v>0</v>
      </c>
      <c r="N40" s="35">
        <v>169912</v>
      </c>
      <c r="O40" s="38">
        <f>N40/R40</f>
        <v>6.3012309710887004E-2</v>
      </c>
      <c r="P40" s="70">
        <f>N40/B40</f>
        <v>7.2739415214692409</v>
      </c>
      <c r="Q40" s="35">
        <v>2780684</v>
      </c>
      <c r="R40" s="50">
        <v>2696489</v>
      </c>
    </row>
    <row r="41" spans="1:18">
      <c r="A41" s="149" t="s">
        <v>80</v>
      </c>
      <c r="B41" s="45">
        <v>43240</v>
      </c>
      <c r="C41" s="35">
        <v>0</v>
      </c>
      <c r="D41" s="38">
        <f>C41/Q41</f>
        <v>0</v>
      </c>
      <c r="E41" s="70">
        <f t="shared" si="0"/>
        <v>0</v>
      </c>
      <c r="F41" s="35">
        <v>0</v>
      </c>
      <c r="G41" s="38">
        <f>IF(C41,F41/C41,0)</f>
        <v>0</v>
      </c>
      <c r="H41" s="35">
        <v>0</v>
      </c>
      <c r="I41" s="37">
        <f>IF(C41,H41/C41,0)</f>
        <v>0</v>
      </c>
      <c r="J41" s="35">
        <v>0</v>
      </c>
      <c r="K41" s="37">
        <f>IF(C41,J41/C41,0)</f>
        <v>0</v>
      </c>
      <c r="L41" s="35">
        <v>0</v>
      </c>
      <c r="M41" s="37">
        <f>IF(C41,L41/C41,0)</f>
        <v>0</v>
      </c>
      <c r="N41" s="35">
        <v>0</v>
      </c>
      <c r="O41" s="38">
        <f>N41/R41</f>
        <v>0</v>
      </c>
      <c r="P41" s="70">
        <f>N41/B41</f>
        <v>0</v>
      </c>
      <c r="Q41" s="35">
        <v>1243244</v>
      </c>
      <c r="R41" s="50">
        <v>1207535</v>
      </c>
    </row>
    <row r="42" spans="1:18">
      <c r="A42" s="73"/>
      <c r="B42" s="74"/>
      <c r="C42" s="74"/>
      <c r="D42" s="74"/>
      <c r="E42" s="74"/>
      <c r="F42" s="74"/>
      <c r="G42" s="74"/>
      <c r="H42" s="74"/>
      <c r="I42" s="74"/>
      <c r="J42" s="74"/>
      <c r="K42" s="74"/>
      <c r="L42" s="74"/>
      <c r="M42" s="74"/>
      <c r="N42" s="74"/>
      <c r="O42" s="74"/>
      <c r="P42" s="74"/>
      <c r="Q42" s="74"/>
      <c r="R42" s="75"/>
    </row>
    <row r="43" spans="1:18">
      <c r="A43" s="3" t="s">
        <v>81</v>
      </c>
      <c r="B43" s="4">
        <f>SUM(B3:B41)</f>
        <v>1097379</v>
      </c>
      <c r="C43" s="5">
        <f>SUM(C3:C41)</f>
        <v>4003756</v>
      </c>
      <c r="D43" s="6">
        <f>C43/Q43</f>
        <v>6.118780816788412E-2</v>
      </c>
      <c r="E43" s="8">
        <f>C43/B43</f>
        <v>3.6484714943515413</v>
      </c>
      <c r="F43" s="5">
        <f>SUM(F3:F41)</f>
        <v>1161300</v>
      </c>
      <c r="G43" s="6">
        <f>F43/C43</f>
        <v>0.29005264057050428</v>
      </c>
      <c r="H43" s="5">
        <f>SUM(H3:H41)</f>
        <v>832415</v>
      </c>
      <c r="I43" s="6">
        <f>H43/C43</f>
        <v>0.2079085238960616</v>
      </c>
      <c r="J43" s="5">
        <f>SUM(J3:J41)</f>
        <v>425276</v>
      </c>
      <c r="K43" s="6">
        <f>J43/C43</f>
        <v>0.10621926011475225</v>
      </c>
      <c r="L43" s="5">
        <f>SUM(L3:L41)</f>
        <v>1584764.95</v>
      </c>
      <c r="M43" s="6">
        <f>L43/C43</f>
        <v>0.39581956293040832</v>
      </c>
      <c r="N43" s="5">
        <f>SUM(N3:N41)</f>
        <v>4881157</v>
      </c>
      <c r="O43" s="6">
        <f>N43/R43</f>
        <v>7.3830378972864749E-2</v>
      </c>
      <c r="P43" s="8">
        <f>N43/B43</f>
        <v>4.4480138584755133</v>
      </c>
      <c r="Q43" s="5">
        <f>SUM(Q3:Q41)</f>
        <v>65433884.950000003</v>
      </c>
      <c r="R43" s="5">
        <f>SUM(R3:R41)</f>
        <v>66113124</v>
      </c>
    </row>
    <row r="44" spans="1:18">
      <c r="A44" s="3" t="s">
        <v>82</v>
      </c>
      <c r="B44" s="4">
        <f>AVERAGE(B3:B41)</f>
        <v>28137.923076923078</v>
      </c>
      <c r="C44" s="5">
        <f>AVERAGE(C3:C41)</f>
        <v>102660.41025641025</v>
      </c>
      <c r="D44" s="6">
        <f>AVERAGE(D3:D41)</f>
        <v>6.4550451586426971E-2</v>
      </c>
      <c r="E44" s="8">
        <f>AVERAGE(E3:E41)</f>
        <v>5.8612706155768963</v>
      </c>
      <c r="F44" s="5">
        <f>AVERAGE(F3:F41)</f>
        <v>29776.923076923078</v>
      </c>
      <c r="G44" s="6">
        <f>AVERAGE(G3:G41)</f>
        <v>0.10343815856263518</v>
      </c>
      <c r="H44" s="5">
        <f>AVERAGE(H3:H41)</f>
        <v>21343.974358974359</v>
      </c>
      <c r="I44" s="6">
        <f>AVERAGE(I3:I41)</f>
        <v>6.2068336001030761E-2</v>
      </c>
      <c r="J44" s="5">
        <f>AVERAGE(J3:J41)</f>
        <v>10904.51282051282</v>
      </c>
      <c r="K44" s="6">
        <f>AVERAGE(K3:K41)</f>
        <v>6.7615634617564119E-2</v>
      </c>
      <c r="L44" s="5">
        <f>AVERAGE(L3:L41)</f>
        <v>40634.998717948714</v>
      </c>
      <c r="M44" s="6">
        <f>AVERAGE(M3:M41)</f>
        <v>0.27969838075721942</v>
      </c>
      <c r="N44" s="5">
        <f>AVERAGE(N3:N41)</f>
        <v>125157.8717948718</v>
      </c>
      <c r="O44" s="6">
        <f>AVERAGE(O3:O41)</f>
        <v>7.4874032686359879E-2</v>
      </c>
      <c r="P44" s="8">
        <f>AVERAGE(P3:P41)</f>
        <v>16.878049650426085</v>
      </c>
      <c r="Q44" s="5">
        <f>AVERAGE(Q3:Q41)</f>
        <v>1677791.9217948718</v>
      </c>
      <c r="R44" s="5">
        <f>AVERAGE(R3:R41)</f>
        <v>1695208.3076923077</v>
      </c>
    </row>
    <row r="45" spans="1:18">
      <c r="A45" s="3" t="s">
        <v>83</v>
      </c>
      <c r="B45" s="4">
        <f>MEDIAN(B3:B41)</f>
        <v>17871</v>
      </c>
      <c r="C45" s="5">
        <f>MEDIAN(C3:C41)</f>
        <v>6272</v>
      </c>
      <c r="D45" s="6">
        <f>MEDIAN(D3:D41)</f>
        <v>3.332987918450203E-3</v>
      </c>
      <c r="E45" s="8">
        <f>MEDIAN(E3:E41)</f>
        <v>0.22616471945766622</v>
      </c>
      <c r="F45" s="5">
        <f t="shared" ref="F45:M45" si="1">MEDIAN(F3:F41)</f>
        <v>0</v>
      </c>
      <c r="G45" s="6">
        <f t="shared" si="1"/>
        <v>0</v>
      </c>
      <c r="H45" s="5">
        <f t="shared" si="1"/>
        <v>0</v>
      </c>
      <c r="I45" s="6">
        <f t="shared" si="1"/>
        <v>0</v>
      </c>
      <c r="J45" s="5">
        <f t="shared" si="1"/>
        <v>0</v>
      </c>
      <c r="K45" s="6">
        <f t="shared" si="1"/>
        <v>0</v>
      </c>
      <c r="L45" s="5">
        <f t="shared" si="1"/>
        <v>0</v>
      </c>
      <c r="M45" s="6">
        <f t="shared" si="1"/>
        <v>0</v>
      </c>
      <c r="N45" s="5">
        <f>MEDIAN(N3:N41)</f>
        <v>21880</v>
      </c>
      <c r="O45" s="6">
        <f>MEDIAN(O3:O41)</f>
        <v>1.2477736763984582E-2</v>
      </c>
      <c r="P45" s="8">
        <f>MEDIAN(P3:P41)</f>
        <v>0.93469505872139291</v>
      </c>
      <c r="Q45" s="5">
        <f>MEDIAN(Q3:Q41)</f>
        <v>1063854.95</v>
      </c>
      <c r="R45" s="5">
        <f>MEDIAN(R3:R41)</f>
        <v>1107378</v>
      </c>
    </row>
  </sheetData>
  <autoFilter ref="A2:R2" xr:uid="{E33C77BB-0521-423A-BC93-E9B236619996}"/>
  <sortState xmlns:xlrd2="http://schemas.microsoft.com/office/spreadsheetml/2017/richdata2" ref="A4:R41">
    <sortCondition ref="A3:A41"/>
  </sortState>
  <mergeCells count="9">
    <mergeCell ref="A1:A2"/>
    <mergeCell ref="B1:B2"/>
    <mergeCell ref="C1:E1"/>
    <mergeCell ref="Q1:R1"/>
    <mergeCell ref="F1:G1"/>
    <mergeCell ref="H1:I1"/>
    <mergeCell ref="J1:K1"/>
    <mergeCell ref="N1:P1"/>
    <mergeCell ref="L1:M1"/>
  </mergeCells>
  <conditionalFormatting sqref="A3:R41">
    <cfRule type="expression" dxfId="0" priority="1">
      <formula>MOD(ROW(),2)=1</formula>
    </cfRule>
  </conditionalFormatting>
  <pageMargins left="0.7" right="0.7" top="0.75" bottom="0.75" header="0.3" footer="0.3"/>
  <pageSetup orientation="portrait" r:id="rId1"/>
  <ignoredErrors>
    <ignoredError sqref="G43 I43 K43 M4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6" ma:contentTypeDescription="Create a new document." ma:contentTypeScope="" ma:versionID="e154226c05ca6fe89a6a05919c0f24fe">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5e50cb7b0e3c73f07b3b18ca0e3e571a"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C5EC90-18C5-41A3-8ACE-0DA775405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4CFBE2-ABCD-47B5-8EA9-17D4707C3C48}">
  <ds:schemaRefs>
    <ds:schemaRef ds:uri="http://schemas.microsoft.com/office/2006/documentManagement/types"/>
    <ds:schemaRef ds:uri="http://schemas.microsoft.com/office/infopath/2007/PartnerControls"/>
    <ds:schemaRef ds:uri="http://purl.org/dc/dcmitype/"/>
    <ds:schemaRef ds:uri="0ee27866-b6d5-4252-8d64-3ae05954dadf"/>
    <ds:schemaRef ds:uri="http://purl.org/dc/terms/"/>
    <ds:schemaRef ds:uri="http://purl.org/dc/elements/1.1/"/>
    <ds:schemaRef ds:uri="http://www.w3.org/XML/1998/namespace"/>
    <ds:schemaRef ds:uri="http://schemas.openxmlformats.org/package/2006/metadata/core-properties"/>
    <ds:schemaRef ds:uri="794e957f-80ce-4eda-9e02-31455ab5eee7"/>
    <ds:schemaRef ds:uri="http://schemas.microsoft.com/office/2006/metadata/properties"/>
  </ds:schemaRefs>
</ds:datastoreItem>
</file>

<file path=customXml/itemProps3.xml><?xml version="1.0" encoding="utf-8"?>
<ds:datastoreItem xmlns:ds="http://schemas.openxmlformats.org/officeDocument/2006/customXml" ds:itemID="{B8833048-3010-4604-963B-F83ACB0EB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Operating Rev</vt:lpstr>
      <vt:lpstr>Municipal Breakdown</vt:lpstr>
      <vt:lpstr>% Rev to % Pop</vt:lpstr>
      <vt:lpstr>Operating Expend</vt:lpstr>
      <vt:lpstr>Staff Expend</vt:lpstr>
      <vt:lpstr>Collection Expend</vt:lpstr>
      <vt:lpstr>Other Operating Expend</vt:lpstr>
      <vt:lpstr>Capital Rev &amp; Expend</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2023-01-31T18:25:53Z</dcterms:created>
  <dcterms:modified xsi:type="dcterms:W3CDTF">2024-02-08T21:03:44Z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