
<file path=[Content_Types].xml><?xml version="1.0" encoding="utf-8"?>
<Types xmlns="http://schemas.openxmlformats.org/package/2006/content-types">
  <Default Extension="bin" ContentType="application/vnd.openxmlformats-officedocument.spreadsheetml.printerSettings"/>
  <Default Extension="jp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tables/table1.xml" ContentType="application/vnd.openxmlformats-officedocument.spreadsheetml.table+xml"/>
  <Override PartName="/xl/drawings/drawing2.xml" ContentType="application/vnd.openxmlformats-officedocument.drawing+xml"/>
  <Override PartName="/xl/charts/chart1.xml" ContentType="application/vnd.openxmlformats-officedocument.drawingml.chart+xml"/>
  <Override PartName="/xl/charts/style1.xml" ContentType="application/vnd.ms-office.chartstyle+xml"/>
  <Override PartName="/xl/charts/colors1.xml" ContentType="application/vnd.ms-office.chartcolorsty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drawings/drawing3.xml" ContentType="application/vnd.openxmlformats-officedocument.drawing+xml"/>
  <Override PartName="/xl/charts/chart2.xml" ContentType="application/vnd.openxmlformats-officedocument.drawingml.chart+xml"/>
  <Override PartName="/xl/charts/style2.xml" ContentType="application/vnd.ms-office.chartstyle+xml"/>
  <Override PartName="/xl/charts/colors2.xml" ContentType="application/vnd.ms-office.chartcolorstyle+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1929"/>
  <workbookPr defaultThemeVersion="166925"/>
  <mc:AlternateContent xmlns:mc="http://schemas.openxmlformats.org/markup-compatibility/2006">
    <mc:Choice Requires="x15">
      <x15ac:absPath xmlns:x15ac="http://schemas.microsoft.com/office/spreadsheetml/2010/11/ac" url="J:\AnnRpt_CompStats\CompStats\2019\Published\"/>
    </mc:Choice>
  </mc:AlternateContent>
  <xr:revisionPtr revIDLastSave="0" documentId="13_ncr:1_{8C5D8325-BB74-4369-91C7-A1ED7846A13A}" xr6:coauthVersionLast="44" xr6:coauthVersionMax="44" xr10:uidLastSave="{00000000-0000-0000-0000-000000000000}"/>
  <bookViews>
    <workbookView xWindow="-120" yWindow="-120" windowWidth="20730" windowHeight="11160" tabRatio="829" xr2:uid="{EEBCFE7D-739E-4746-BE8B-B260B0A3BEFB}"/>
  </bookViews>
  <sheets>
    <sheet name="Intro" sheetId="18" r:id="rId1"/>
    <sheet name="Summary" sheetId="19" r:id="rId2"/>
    <sheet name="Print" sheetId="1" r:id="rId3"/>
    <sheet name="Print by pop" sheetId="16" r:id="rId4"/>
    <sheet name="Other Physical Materials" sheetId="14" r:id="rId5"/>
    <sheet name="Physical - audience" sheetId="11" r:id="rId6"/>
    <sheet name="Phys-audience chart" sheetId="15" r:id="rId7"/>
    <sheet name="E-Collections" sheetId="7" r:id="rId8"/>
    <sheet name="AV" sheetId="4" r:id="rId9"/>
    <sheet name="E-Materials" sheetId="5" r:id="rId10"/>
    <sheet name="Electronic - audience" sheetId="13" r:id="rId11"/>
    <sheet name="ElMat audience chart" sheetId="17" r:id="rId12"/>
    <sheet name="All Data" sheetId="2" r:id="rId13"/>
  </sheets>
  <definedNames>
    <definedName name="_xlnm._FilterDatabase" localSheetId="12" hidden="1">'All Data'!$A$1:$AP$50</definedName>
    <definedName name="_xlnm._FilterDatabase" localSheetId="8" hidden="1">AV!$A$2:$K$50</definedName>
    <definedName name="_xlnm._FilterDatabase" localSheetId="7" hidden="1">'E-Collections'!$A$1:$E$49</definedName>
    <definedName name="_xlnm._FilterDatabase" localSheetId="10" hidden="1">'Electronic - audience'!$A$1:$M$1</definedName>
    <definedName name="_xlnm._FilterDatabase" localSheetId="9" hidden="1">'E-Materials'!$A$1:$N$49</definedName>
    <definedName name="_xlnm._FilterDatabase" localSheetId="4" hidden="1">'Other Physical Materials'!$A$1:$G$49</definedName>
    <definedName name="_xlnm._FilterDatabase" localSheetId="5" hidden="1">'Physical - audience'!$A$1:$J$1</definedName>
    <definedName name="_xlnm._FilterDatabase" localSheetId="2" hidden="1">Print!$A$1:$G$1</definedName>
    <definedName name="_xlnm._FilterDatabase" localSheetId="3" hidden="1">'Print by pop'!$A$1:$G$1</definedName>
    <definedName name="_xlnm._FilterDatabase" localSheetId="1" hidden="1">Summary!$A$1:$I$1</definedName>
    <definedName name="_xlnm.Print_Titles" localSheetId="12">'All Data'!$A:$A,'All Data'!$1:$1</definedName>
    <definedName name="_xlnm.Print_Titles" localSheetId="7">'E-Collections'!$1:$1</definedName>
    <definedName name="_xlnm.Print_Titles" localSheetId="10">'Electronic - audience'!$A:$A</definedName>
    <definedName name="_xlnm.Print_Titles" localSheetId="9">'E-Materials'!$A:$A</definedName>
    <definedName name="_xlnm.Print_Titles" localSheetId="4">'Other Physical Materials'!$A:$A</definedName>
    <definedName name="_xlnm.Print_Titles" localSheetId="5">'Physical - audience'!$1:$1</definedName>
    <definedName name="_xlnm.Print_Titles" localSheetId="2">Print!$1:$1</definedName>
    <definedName name="_xlnm.Print_Titles" localSheetId="3">'Print by pop'!$1:$1</definedName>
    <definedName name="_xlnm.Print_Titles" localSheetId="1">Summary!$1:$1</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B10" i="16" l="1"/>
  <c r="B9" i="16"/>
  <c r="B53" i="1"/>
  <c r="B52" i="1"/>
  <c r="B51" i="1"/>
  <c r="E52" i="19" l="1"/>
  <c r="F52" i="19"/>
  <c r="G52" i="19"/>
  <c r="H52" i="19"/>
  <c r="I52" i="19"/>
  <c r="D52" i="19"/>
  <c r="E51" i="19"/>
  <c r="F51" i="19"/>
  <c r="G51" i="19"/>
  <c r="H51" i="19"/>
  <c r="D51" i="19"/>
  <c r="I3" i="19"/>
  <c r="I4" i="19"/>
  <c r="I5" i="19"/>
  <c r="I6" i="19"/>
  <c r="I7" i="19"/>
  <c r="I8" i="19"/>
  <c r="I9" i="19"/>
  <c r="I10" i="19"/>
  <c r="I11" i="19"/>
  <c r="I12" i="19"/>
  <c r="I13" i="19"/>
  <c r="I14" i="19"/>
  <c r="I15" i="19"/>
  <c r="I16" i="19"/>
  <c r="I17" i="19"/>
  <c r="I18" i="19"/>
  <c r="I19" i="19"/>
  <c r="I20" i="19"/>
  <c r="I21" i="19"/>
  <c r="I22" i="19"/>
  <c r="I23" i="19"/>
  <c r="I24" i="19"/>
  <c r="I25" i="19"/>
  <c r="I26" i="19"/>
  <c r="I27" i="19"/>
  <c r="I28" i="19"/>
  <c r="I29" i="19"/>
  <c r="I30" i="19"/>
  <c r="I31" i="19"/>
  <c r="I32" i="19"/>
  <c r="I33" i="19"/>
  <c r="I34" i="19"/>
  <c r="I51" i="19" s="1"/>
  <c r="I35" i="19"/>
  <c r="I36" i="19"/>
  <c r="I37" i="19"/>
  <c r="I38" i="19"/>
  <c r="I39" i="19"/>
  <c r="I40" i="19"/>
  <c r="I41" i="19"/>
  <c r="I42" i="19"/>
  <c r="I43" i="19"/>
  <c r="I44" i="19"/>
  <c r="I45" i="19"/>
  <c r="I46" i="19"/>
  <c r="I47" i="19"/>
  <c r="I48" i="19"/>
  <c r="I49" i="19"/>
  <c r="I2" i="19"/>
  <c r="F28" i="16" l="1"/>
  <c r="E9" i="16"/>
  <c r="B58" i="16"/>
  <c r="B57" i="16"/>
  <c r="F43" i="16"/>
  <c r="E43" i="16"/>
  <c r="C43" i="16"/>
  <c r="C45" i="16"/>
  <c r="D45" i="16"/>
  <c r="E45" i="16"/>
  <c r="F45" i="16"/>
  <c r="G45" i="16"/>
  <c r="C44" i="16"/>
  <c r="D44" i="16"/>
  <c r="E44" i="16"/>
  <c r="F44" i="16"/>
  <c r="G44" i="16"/>
  <c r="B45" i="16"/>
  <c r="B44" i="16"/>
  <c r="B43" i="16"/>
  <c r="F27" i="16"/>
  <c r="E27" i="16"/>
  <c r="C29" i="16"/>
  <c r="D29" i="16"/>
  <c r="E29" i="16"/>
  <c r="F29" i="16"/>
  <c r="G29" i="16"/>
  <c r="C28" i="16"/>
  <c r="D28" i="16"/>
  <c r="E28" i="16"/>
  <c r="G28" i="16"/>
  <c r="C27" i="16"/>
  <c r="B29" i="16"/>
  <c r="B28" i="16"/>
  <c r="B27" i="16"/>
  <c r="B11" i="16"/>
  <c r="C74" i="16"/>
  <c r="D74" i="16"/>
  <c r="E74" i="16"/>
  <c r="F74" i="16"/>
  <c r="G74" i="16"/>
  <c r="C73" i="16"/>
  <c r="D73" i="16"/>
  <c r="E73" i="16"/>
  <c r="F73" i="16"/>
  <c r="G73" i="16"/>
  <c r="C72" i="16"/>
  <c r="E72" i="16"/>
  <c r="F72" i="16"/>
  <c r="B74" i="16"/>
  <c r="B73" i="16"/>
  <c r="B72" i="16"/>
  <c r="C59" i="16"/>
  <c r="D59" i="16"/>
  <c r="E59" i="16"/>
  <c r="F59" i="16"/>
  <c r="G59" i="16"/>
  <c r="C58" i="16"/>
  <c r="D58" i="16"/>
  <c r="E58" i="16"/>
  <c r="F58" i="16"/>
  <c r="G58" i="16"/>
  <c r="C57" i="16"/>
  <c r="E57" i="16"/>
  <c r="F57" i="16"/>
  <c r="B59" i="16"/>
  <c r="F9" i="16"/>
  <c r="D11" i="16"/>
  <c r="E11" i="16"/>
  <c r="F11" i="16"/>
  <c r="G11" i="16"/>
  <c r="D10" i="16"/>
  <c r="E10" i="16"/>
  <c r="F10" i="16"/>
  <c r="G10" i="16"/>
  <c r="C11" i="16"/>
  <c r="C10" i="16"/>
  <c r="C9" i="16"/>
  <c r="C51" i="13" l="1"/>
  <c r="B52" i="13"/>
  <c r="N3" i="5"/>
  <c r="N4" i="5"/>
  <c r="N5" i="5"/>
  <c r="N6" i="5"/>
  <c r="N7" i="5"/>
  <c r="N8" i="5"/>
  <c r="N9" i="5"/>
  <c r="N10" i="5"/>
  <c r="N11" i="5"/>
  <c r="N12" i="5"/>
  <c r="N13" i="5"/>
  <c r="N14" i="5"/>
  <c r="N15" i="5"/>
  <c r="N16" i="5"/>
  <c r="N17" i="5"/>
  <c r="N18" i="5"/>
  <c r="N19" i="5"/>
  <c r="N20" i="5"/>
  <c r="N21" i="5"/>
  <c r="N22" i="5"/>
  <c r="N23" i="5"/>
  <c r="N24" i="5"/>
  <c r="N25" i="5"/>
  <c r="N26" i="5"/>
  <c r="N27" i="5"/>
  <c r="N28" i="5"/>
  <c r="N29" i="5"/>
  <c r="N30" i="5"/>
  <c r="N31" i="5"/>
  <c r="N32" i="5"/>
  <c r="N33" i="5"/>
  <c r="N34" i="5"/>
  <c r="N35" i="5"/>
  <c r="N36" i="5"/>
  <c r="N37" i="5"/>
  <c r="N38" i="5"/>
  <c r="N39" i="5"/>
  <c r="N40" i="5"/>
  <c r="N41" i="5"/>
  <c r="N42" i="5"/>
  <c r="N43" i="5"/>
  <c r="N44" i="5"/>
  <c r="N45" i="5"/>
  <c r="N46" i="5"/>
  <c r="N47" i="5"/>
  <c r="N48" i="5"/>
  <c r="N49" i="5"/>
  <c r="N2" i="5"/>
  <c r="K4" i="4"/>
  <c r="K5" i="4"/>
  <c r="K6" i="4"/>
  <c r="K7" i="4"/>
  <c r="K8" i="4"/>
  <c r="K9" i="4"/>
  <c r="K10" i="4"/>
  <c r="K11" i="4"/>
  <c r="K12" i="4"/>
  <c r="K13" i="4"/>
  <c r="K14" i="4"/>
  <c r="K15" i="4"/>
  <c r="K16" i="4"/>
  <c r="K17" i="4"/>
  <c r="K18" i="4"/>
  <c r="K19" i="4"/>
  <c r="K20" i="4"/>
  <c r="K21" i="4"/>
  <c r="K22" i="4"/>
  <c r="K23" i="4"/>
  <c r="K24" i="4"/>
  <c r="K25" i="4"/>
  <c r="K26" i="4"/>
  <c r="K27" i="4"/>
  <c r="K28" i="4"/>
  <c r="K29" i="4"/>
  <c r="K30" i="4"/>
  <c r="K31" i="4"/>
  <c r="K32" i="4"/>
  <c r="K33" i="4"/>
  <c r="K34" i="4"/>
  <c r="K35" i="4"/>
  <c r="K36" i="4"/>
  <c r="K37" i="4"/>
  <c r="K38" i="4"/>
  <c r="K39" i="4"/>
  <c r="K40" i="4"/>
  <c r="K41" i="4"/>
  <c r="K42" i="4"/>
  <c r="K43" i="4"/>
  <c r="K44" i="4"/>
  <c r="K45" i="4"/>
  <c r="K46" i="4"/>
  <c r="K47" i="4"/>
  <c r="K48" i="4"/>
  <c r="K49" i="4"/>
  <c r="K50" i="4"/>
  <c r="K3" i="4"/>
  <c r="F4" i="4"/>
  <c r="F5" i="4"/>
  <c r="F6" i="4"/>
  <c r="F7" i="4"/>
  <c r="F8" i="4"/>
  <c r="F9" i="4"/>
  <c r="F10" i="4"/>
  <c r="F11" i="4"/>
  <c r="F12" i="4"/>
  <c r="F13" i="4"/>
  <c r="F14" i="4"/>
  <c r="F15" i="4"/>
  <c r="F16" i="4"/>
  <c r="F17" i="4"/>
  <c r="F18" i="4"/>
  <c r="F19" i="4"/>
  <c r="F20" i="4"/>
  <c r="F21" i="4"/>
  <c r="F22" i="4"/>
  <c r="F23" i="4"/>
  <c r="F24" i="4"/>
  <c r="F25" i="4"/>
  <c r="F26" i="4"/>
  <c r="F27" i="4"/>
  <c r="F28" i="4"/>
  <c r="F29" i="4"/>
  <c r="F30" i="4"/>
  <c r="F31" i="4"/>
  <c r="F32" i="4"/>
  <c r="F33" i="4"/>
  <c r="F34" i="4"/>
  <c r="F35" i="4"/>
  <c r="F36" i="4"/>
  <c r="F37" i="4"/>
  <c r="F38" i="4"/>
  <c r="F39" i="4"/>
  <c r="F40" i="4"/>
  <c r="F41" i="4"/>
  <c r="F42" i="4"/>
  <c r="F43" i="4"/>
  <c r="F44" i="4"/>
  <c r="F45" i="4"/>
  <c r="F46" i="4"/>
  <c r="F47" i="4"/>
  <c r="F48" i="4"/>
  <c r="F49" i="4"/>
  <c r="F50" i="4"/>
  <c r="F3" i="4"/>
  <c r="D3" i="1" l="1"/>
  <c r="D4" i="1"/>
  <c r="D5" i="1"/>
  <c r="D6" i="1"/>
  <c r="D7" i="1"/>
  <c r="D8" i="1"/>
  <c r="D9" i="1"/>
  <c r="D10" i="1"/>
  <c r="D11" i="1"/>
  <c r="D12" i="1"/>
  <c r="D13" i="1"/>
  <c r="D14" i="1"/>
  <c r="D15" i="1"/>
  <c r="D16" i="1"/>
  <c r="D17" i="1"/>
  <c r="D18" i="1"/>
  <c r="D19" i="1"/>
  <c r="D20" i="1"/>
  <c r="D21" i="1"/>
  <c r="D22" i="1"/>
  <c r="D23" i="1"/>
  <c r="D24" i="1"/>
  <c r="D25" i="1"/>
  <c r="D26" i="1"/>
  <c r="D27" i="1"/>
  <c r="D28" i="1"/>
  <c r="D29" i="1"/>
  <c r="D30" i="1"/>
  <c r="D31" i="1"/>
  <c r="D32" i="1"/>
  <c r="D33" i="1"/>
  <c r="D34" i="1"/>
  <c r="D35" i="1"/>
  <c r="D36" i="1"/>
  <c r="D37" i="1"/>
  <c r="D38" i="1"/>
  <c r="D39" i="1"/>
  <c r="D40" i="1"/>
  <c r="D41" i="1"/>
  <c r="D42" i="1"/>
  <c r="D43" i="1"/>
  <c r="D44" i="1"/>
  <c r="D45" i="1"/>
  <c r="D46" i="1"/>
  <c r="D47" i="1"/>
  <c r="D48" i="1"/>
  <c r="D49" i="1"/>
  <c r="D2" i="1"/>
  <c r="G3" i="1"/>
  <c r="G4" i="1"/>
  <c r="G5" i="1"/>
  <c r="G6" i="1"/>
  <c r="G7" i="1"/>
  <c r="G8" i="1"/>
  <c r="G9" i="1"/>
  <c r="G10" i="1"/>
  <c r="G11" i="1"/>
  <c r="G12" i="1"/>
  <c r="G13" i="1"/>
  <c r="G14" i="1"/>
  <c r="G15" i="1"/>
  <c r="G16" i="1"/>
  <c r="G17" i="1"/>
  <c r="G18" i="1"/>
  <c r="G19" i="1"/>
  <c r="G20" i="1"/>
  <c r="G21" i="1"/>
  <c r="G22" i="1"/>
  <c r="G23" i="1"/>
  <c r="G24" i="1"/>
  <c r="G25" i="1"/>
  <c r="G26" i="1"/>
  <c r="G27" i="1"/>
  <c r="G28" i="1"/>
  <c r="G29" i="1"/>
  <c r="G30" i="1"/>
  <c r="G31" i="1"/>
  <c r="G32" i="1"/>
  <c r="G33" i="1"/>
  <c r="G34" i="1"/>
  <c r="G35" i="1"/>
  <c r="G36" i="1"/>
  <c r="G37" i="1"/>
  <c r="G38" i="1"/>
  <c r="G39" i="1"/>
  <c r="G40" i="1"/>
  <c r="G41" i="1"/>
  <c r="G42" i="1"/>
  <c r="G43" i="1"/>
  <c r="G44" i="1"/>
  <c r="G45" i="1"/>
  <c r="G46" i="1"/>
  <c r="G47" i="1"/>
  <c r="G48" i="1"/>
  <c r="G49" i="1"/>
  <c r="G2" i="1"/>
  <c r="C51" i="7" l="1"/>
  <c r="B51" i="7"/>
  <c r="E51" i="7" s="1"/>
  <c r="G51" i="13"/>
  <c r="K51" i="13"/>
  <c r="C52" i="13"/>
  <c r="F52" i="13"/>
  <c r="G52" i="13"/>
  <c r="J52" i="13"/>
  <c r="K52" i="13"/>
  <c r="H42" i="13"/>
  <c r="H23" i="13"/>
  <c r="H36" i="13"/>
  <c r="H2" i="13"/>
  <c r="H9" i="13"/>
  <c r="H7" i="13"/>
  <c r="H8" i="13"/>
  <c r="H10" i="13"/>
  <c r="H12" i="13"/>
  <c r="H13" i="13"/>
  <c r="H15" i="13"/>
  <c r="H25" i="13"/>
  <c r="H17" i="13"/>
  <c r="H19" i="13"/>
  <c r="H3" i="13"/>
  <c r="H24" i="13"/>
  <c r="H22" i="13"/>
  <c r="H28" i="13"/>
  <c r="H26" i="13"/>
  <c r="H5" i="13"/>
  <c r="H31" i="13"/>
  <c r="H29" i="13"/>
  <c r="H21" i="13"/>
  <c r="H32" i="13"/>
  <c r="H11" i="13"/>
  <c r="H33" i="13"/>
  <c r="H48" i="13"/>
  <c r="H30" i="13"/>
  <c r="H35" i="13"/>
  <c r="H37" i="13"/>
  <c r="H39" i="13"/>
  <c r="H40" i="13"/>
  <c r="H41" i="13"/>
  <c r="H6" i="13"/>
  <c r="H20" i="13"/>
  <c r="H34" i="13"/>
  <c r="H14" i="13"/>
  <c r="H18" i="13"/>
  <c r="H43" i="13"/>
  <c r="H44" i="13"/>
  <c r="H16" i="13"/>
  <c r="H38" i="13"/>
  <c r="H45" i="13"/>
  <c r="H27" i="13"/>
  <c r="H46" i="13"/>
  <c r="H47" i="13"/>
  <c r="H49" i="13"/>
  <c r="H4" i="13"/>
  <c r="D42" i="13"/>
  <c r="E42" i="13" s="1"/>
  <c r="D23" i="13"/>
  <c r="E23" i="13" s="1"/>
  <c r="D36" i="13"/>
  <c r="E36" i="13" s="1"/>
  <c r="D2" i="13"/>
  <c r="E2" i="13" s="1"/>
  <c r="D9" i="13"/>
  <c r="E9" i="13" s="1"/>
  <c r="D7" i="13"/>
  <c r="E7" i="13" s="1"/>
  <c r="D8" i="13"/>
  <c r="E8" i="13" s="1"/>
  <c r="D10" i="13"/>
  <c r="E10" i="13" s="1"/>
  <c r="D12" i="13"/>
  <c r="E12" i="13" s="1"/>
  <c r="D13" i="13"/>
  <c r="E13" i="13" s="1"/>
  <c r="D15" i="13"/>
  <c r="E15" i="13" s="1"/>
  <c r="D25" i="13"/>
  <c r="E25" i="13" s="1"/>
  <c r="D17" i="13"/>
  <c r="E17" i="13" s="1"/>
  <c r="D19" i="13"/>
  <c r="E19" i="13" s="1"/>
  <c r="D3" i="13"/>
  <c r="E3" i="13" s="1"/>
  <c r="D24" i="13"/>
  <c r="E24" i="13" s="1"/>
  <c r="D22" i="13"/>
  <c r="E22" i="13" s="1"/>
  <c r="D28" i="13"/>
  <c r="E28" i="13" s="1"/>
  <c r="D26" i="13"/>
  <c r="E26" i="13" s="1"/>
  <c r="D5" i="13"/>
  <c r="E5" i="13" s="1"/>
  <c r="D31" i="13"/>
  <c r="E31" i="13" s="1"/>
  <c r="D29" i="13"/>
  <c r="E29" i="13" s="1"/>
  <c r="D21" i="13"/>
  <c r="E21" i="13" s="1"/>
  <c r="D32" i="13"/>
  <c r="E32" i="13" s="1"/>
  <c r="D11" i="13"/>
  <c r="E11" i="13" s="1"/>
  <c r="D33" i="13"/>
  <c r="E33" i="13" s="1"/>
  <c r="D48" i="13"/>
  <c r="E48" i="13" s="1"/>
  <c r="D30" i="13"/>
  <c r="E30" i="13" s="1"/>
  <c r="D35" i="13"/>
  <c r="E35" i="13" s="1"/>
  <c r="D37" i="13"/>
  <c r="E37" i="13" s="1"/>
  <c r="D39" i="13"/>
  <c r="E39" i="13" s="1"/>
  <c r="D40" i="13"/>
  <c r="E40" i="13" s="1"/>
  <c r="D41" i="13"/>
  <c r="E41" i="13" s="1"/>
  <c r="D6" i="13"/>
  <c r="E6" i="13" s="1"/>
  <c r="D20" i="13"/>
  <c r="E20" i="13" s="1"/>
  <c r="D34" i="13"/>
  <c r="E34" i="13" s="1"/>
  <c r="D14" i="13"/>
  <c r="E14" i="13" s="1"/>
  <c r="D18" i="13"/>
  <c r="E18" i="13" s="1"/>
  <c r="D43" i="13"/>
  <c r="E43" i="13" s="1"/>
  <c r="D44" i="13"/>
  <c r="E44" i="13" s="1"/>
  <c r="D16" i="13"/>
  <c r="E16" i="13" s="1"/>
  <c r="D38" i="13"/>
  <c r="E38" i="13" s="1"/>
  <c r="D45" i="13"/>
  <c r="E45" i="13" s="1"/>
  <c r="D27" i="13"/>
  <c r="E27" i="13" s="1"/>
  <c r="D46" i="13"/>
  <c r="E46" i="13" s="1"/>
  <c r="D47" i="13"/>
  <c r="E47" i="13" s="1"/>
  <c r="D49" i="13"/>
  <c r="E49" i="13" s="1"/>
  <c r="D4" i="13"/>
  <c r="E4" i="13" s="1"/>
  <c r="N52" i="5"/>
  <c r="F51" i="5"/>
  <c r="F53" i="5" s="1"/>
  <c r="B51" i="5"/>
  <c r="B53" i="5" s="1"/>
  <c r="L46" i="13" l="1"/>
  <c r="M46" i="13" s="1"/>
  <c r="I46" i="13"/>
  <c r="L16" i="13"/>
  <c r="M16" i="13" s="1"/>
  <c r="I16" i="13"/>
  <c r="L41" i="13"/>
  <c r="M41" i="13" s="1"/>
  <c r="I41" i="13"/>
  <c r="L35" i="13"/>
  <c r="M35" i="13" s="1"/>
  <c r="I35" i="13"/>
  <c r="L11" i="13"/>
  <c r="M11" i="13" s="1"/>
  <c r="I11" i="13"/>
  <c r="L17" i="13"/>
  <c r="M17" i="13" s="1"/>
  <c r="I17" i="13"/>
  <c r="L42" i="13"/>
  <c r="M42" i="13" s="1"/>
  <c r="I42" i="13"/>
  <c r="L27" i="13"/>
  <c r="M27" i="13" s="1"/>
  <c r="I27" i="13"/>
  <c r="L44" i="13"/>
  <c r="M44" i="13" s="1"/>
  <c r="I44" i="13"/>
  <c r="L34" i="13"/>
  <c r="M34" i="13" s="1"/>
  <c r="I34" i="13"/>
  <c r="L40" i="13"/>
  <c r="M40" i="13" s="1"/>
  <c r="I40" i="13"/>
  <c r="L32" i="13"/>
  <c r="M32" i="13" s="1"/>
  <c r="I32" i="13"/>
  <c r="L5" i="13"/>
  <c r="M5" i="13" s="1"/>
  <c r="I5" i="13"/>
  <c r="L24" i="13"/>
  <c r="M24" i="13" s="1"/>
  <c r="I24" i="13"/>
  <c r="L10" i="13"/>
  <c r="M10" i="13" s="1"/>
  <c r="I10" i="13"/>
  <c r="L49" i="13"/>
  <c r="M49" i="13" s="1"/>
  <c r="I49" i="13"/>
  <c r="L45" i="13"/>
  <c r="M45" i="13" s="1"/>
  <c r="I45" i="13"/>
  <c r="L43" i="13"/>
  <c r="M43" i="13" s="1"/>
  <c r="I43" i="13"/>
  <c r="L20" i="13"/>
  <c r="M20" i="13" s="1"/>
  <c r="I20" i="13"/>
  <c r="L39" i="13"/>
  <c r="M39" i="13" s="1"/>
  <c r="I39" i="13"/>
  <c r="L48" i="13"/>
  <c r="M48" i="13" s="1"/>
  <c r="I48" i="13"/>
  <c r="L21" i="13"/>
  <c r="M21" i="13" s="1"/>
  <c r="I21" i="13"/>
  <c r="L26" i="13"/>
  <c r="M26" i="13" s="1"/>
  <c r="I26" i="13"/>
  <c r="L3" i="13"/>
  <c r="M3" i="13" s="1"/>
  <c r="I3" i="13"/>
  <c r="L15" i="13"/>
  <c r="M15" i="13" s="1"/>
  <c r="I15" i="13"/>
  <c r="L8" i="13"/>
  <c r="M8" i="13" s="1"/>
  <c r="I8" i="13"/>
  <c r="L36" i="13"/>
  <c r="M36" i="13" s="1"/>
  <c r="I36" i="13"/>
  <c r="L47" i="13"/>
  <c r="M47" i="13" s="1"/>
  <c r="I47" i="13"/>
  <c r="L38" i="13"/>
  <c r="M38" i="13" s="1"/>
  <c r="I38" i="13"/>
  <c r="L18" i="13"/>
  <c r="M18" i="13" s="1"/>
  <c r="I18" i="13"/>
  <c r="L6" i="13"/>
  <c r="M6" i="13" s="1"/>
  <c r="I6" i="13"/>
  <c r="L37" i="13"/>
  <c r="M37" i="13" s="1"/>
  <c r="I37" i="13"/>
  <c r="L33" i="13"/>
  <c r="M33" i="13" s="1"/>
  <c r="I33" i="13"/>
  <c r="L29" i="13"/>
  <c r="M29" i="13" s="1"/>
  <c r="I29" i="13"/>
  <c r="L28" i="13"/>
  <c r="M28" i="13" s="1"/>
  <c r="I28" i="13"/>
  <c r="L19" i="13"/>
  <c r="M19" i="13" s="1"/>
  <c r="I19" i="13"/>
  <c r="L13" i="13"/>
  <c r="M13" i="13" s="1"/>
  <c r="I13" i="13"/>
  <c r="L7" i="13"/>
  <c r="M7" i="13" s="1"/>
  <c r="I7" i="13"/>
  <c r="L23" i="13"/>
  <c r="M23" i="13" s="1"/>
  <c r="I23" i="13"/>
  <c r="L14" i="13"/>
  <c r="M14" i="13" s="1"/>
  <c r="I14" i="13"/>
  <c r="L31" i="13"/>
  <c r="M31" i="13" s="1"/>
  <c r="I31" i="13"/>
  <c r="L12" i="13"/>
  <c r="M12" i="13" s="1"/>
  <c r="I12" i="13"/>
  <c r="L9" i="13"/>
  <c r="M9" i="13" s="1"/>
  <c r="I9" i="13"/>
  <c r="L22" i="13"/>
  <c r="M22" i="13" s="1"/>
  <c r="I22" i="13"/>
  <c r="L4" i="13"/>
  <c r="M4" i="13" s="1"/>
  <c r="M52" i="13" s="1"/>
  <c r="I4" i="13"/>
  <c r="L30" i="13"/>
  <c r="M30" i="13" s="1"/>
  <c r="I30" i="13"/>
  <c r="L25" i="13"/>
  <c r="M25" i="13" s="1"/>
  <c r="I25" i="13"/>
  <c r="L2" i="13"/>
  <c r="M2" i="13" s="1"/>
  <c r="I2" i="13"/>
  <c r="D52" i="13"/>
  <c r="L52" i="13"/>
  <c r="E52" i="13"/>
  <c r="H52" i="13"/>
  <c r="D54" i="4"/>
  <c r="E54" i="4"/>
  <c r="G54" i="4"/>
  <c r="I54" i="4"/>
  <c r="J54" i="4"/>
  <c r="L54" i="4"/>
  <c r="B54" i="4"/>
  <c r="D53" i="4"/>
  <c r="E53" i="4"/>
  <c r="G53" i="4"/>
  <c r="I53" i="4"/>
  <c r="J53" i="4"/>
  <c r="B53" i="4"/>
  <c r="D53" i="11"/>
  <c r="E53" i="11"/>
  <c r="G53" i="11"/>
  <c r="I53" i="11"/>
  <c r="B53" i="11"/>
  <c r="E53" i="14"/>
  <c r="C52" i="14"/>
  <c r="C53" i="14" s="1"/>
  <c r="D52" i="14"/>
  <c r="D53" i="14" s="1"/>
  <c r="E52" i="14"/>
  <c r="G52" i="14"/>
  <c r="G53" i="14" s="1"/>
  <c r="B52" i="14"/>
  <c r="B53" i="14" s="1"/>
  <c r="E53" i="1"/>
  <c r="F53" i="1"/>
  <c r="C53" i="1"/>
  <c r="I52" i="13" l="1"/>
  <c r="F53" i="4"/>
  <c r="K54" i="4"/>
  <c r="K53" i="4"/>
  <c r="F54" i="4"/>
  <c r="E52" i="1"/>
  <c r="F52" i="1"/>
  <c r="C52" i="1"/>
  <c r="D52" i="11"/>
  <c r="E52" i="11"/>
  <c r="G52" i="11"/>
  <c r="I52" i="11"/>
  <c r="B52" i="11"/>
  <c r="E51" i="11"/>
  <c r="G51" i="11"/>
  <c r="I51" i="11"/>
  <c r="D51" i="11"/>
  <c r="B51" i="14"/>
  <c r="C51" i="14"/>
  <c r="D51" i="14"/>
  <c r="E51" i="14"/>
  <c r="G51" i="14"/>
  <c r="G52" i="4"/>
  <c r="B52" i="4"/>
  <c r="J51" i="5"/>
  <c r="H43" i="4"/>
  <c r="H24" i="4"/>
  <c r="H37" i="4"/>
  <c r="H3" i="4"/>
  <c r="H10" i="4"/>
  <c r="H8" i="4"/>
  <c r="H9" i="4"/>
  <c r="H11" i="4"/>
  <c r="H13" i="4"/>
  <c r="H14" i="4"/>
  <c r="H16" i="4"/>
  <c r="H26" i="4"/>
  <c r="H18" i="4"/>
  <c r="H20" i="4"/>
  <c r="H4" i="4"/>
  <c r="H25" i="4"/>
  <c r="H23" i="4"/>
  <c r="H29" i="4"/>
  <c r="H27" i="4"/>
  <c r="H6" i="4"/>
  <c r="H32" i="4"/>
  <c r="H30" i="4"/>
  <c r="H22" i="4"/>
  <c r="H33" i="4"/>
  <c r="H12" i="4"/>
  <c r="H34" i="4"/>
  <c r="H49" i="4"/>
  <c r="H31" i="4"/>
  <c r="H36" i="4"/>
  <c r="H38" i="4"/>
  <c r="H40" i="4"/>
  <c r="H41" i="4"/>
  <c r="H42" i="4"/>
  <c r="H7" i="4"/>
  <c r="H21" i="4"/>
  <c r="H35" i="4"/>
  <c r="H15" i="4"/>
  <c r="H19" i="4"/>
  <c r="H44" i="4"/>
  <c r="H45" i="4"/>
  <c r="H17" i="4"/>
  <c r="H39" i="4"/>
  <c r="H46" i="4"/>
  <c r="H28" i="4"/>
  <c r="H47" i="4"/>
  <c r="H48" i="4"/>
  <c r="H50" i="4"/>
  <c r="H5" i="4"/>
  <c r="C43" i="4"/>
  <c r="C24" i="4"/>
  <c r="C37" i="4"/>
  <c r="C3" i="4"/>
  <c r="C10" i="4"/>
  <c r="C8" i="4"/>
  <c r="C9" i="4"/>
  <c r="C11" i="4"/>
  <c r="C13" i="4"/>
  <c r="C14" i="4"/>
  <c r="C16" i="4"/>
  <c r="C26" i="4"/>
  <c r="C18" i="4"/>
  <c r="C20" i="4"/>
  <c r="C4" i="4"/>
  <c r="C25" i="4"/>
  <c r="C23" i="4"/>
  <c r="C29" i="4"/>
  <c r="C27" i="4"/>
  <c r="C6" i="4"/>
  <c r="C32" i="4"/>
  <c r="C30" i="4"/>
  <c r="C22" i="4"/>
  <c r="C33" i="4"/>
  <c r="C12" i="4"/>
  <c r="C34" i="4"/>
  <c r="C49" i="4"/>
  <c r="C31" i="4"/>
  <c r="C36" i="4"/>
  <c r="C38" i="4"/>
  <c r="C40" i="4"/>
  <c r="C41" i="4"/>
  <c r="C42" i="4"/>
  <c r="C7" i="4"/>
  <c r="C21" i="4"/>
  <c r="C35" i="4"/>
  <c r="C15" i="4"/>
  <c r="C19" i="4"/>
  <c r="C44" i="4"/>
  <c r="C45" i="4"/>
  <c r="C17" i="4"/>
  <c r="C39" i="4"/>
  <c r="C46" i="4"/>
  <c r="C28" i="4"/>
  <c r="C47" i="4"/>
  <c r="C48" i="4"/>
  <c r="C50" i="4"/>
  <c r="C5" i="4"/>
  <c r="C51" i="1"/>
  <c r="J18" i="11"/>
  <c r="J13" i="11"/>
  <c r="J34" i="11"/>
  <c r="J40" i="11"/>
  <c r="J14" i="11"/>
  <c r="J6" i="11"/>
  <c r="J31" i="11"/>
  <c r="J28" i="11"/>
  <c r="J41" i="11"/>
  <c r="J35" i="11"/>
  <c r="J11" i="11"/>
  <c r="J30" i="11"/>
  <c r="H18" i="11"/>
  <c r="H13" i="11"/>
  <c r="H34" i="11"/>
  <c r="H40" i="11"/>
  <c r="H14" i="11"/>
  <c r="H6" i="11"/>
  <c r="H31" i="11"/>
  <c r="H28" i="11"/>
  <c r="H41" i="11"/>
  <c r="H35" i="11"/>
  <c r="H11" i="11"/>
  <c r="H30" i="11"/>
  <c r="J26" i="11"/>
  <c r="J48" i="11"/>
  <c r="J27" i="11"/>
  <c r="J15" i="11"/>
  <c r="J29" i="11"/>
  <c r="J47" i="11"/>
  <c r="J17" i="11"/>
  <c r="J25" i="11"/>
  <c r="J8" i="11"/>
  <c r="J20" i="11"/>
  <c r="J5" i="11"/>
  <c r="J23" i="11"/>
  <c r="J38" i="11"/>
  <c r="J21" i="11"/>
  <c r="J43" i="11"/>
  <c r="J4" i="11"/>
  <c r="J7" i="11"/>
  <c r="J22" i="11"/>
  <c r="J45" i="11"/>
  <c r="J46" i="11"/>
  <c r="J2" i="11"/>
  <c r="J36" i="11"/>
  <c r="J24" i="11"/>
  <c r="J44" i="11"/>
  <c r="J19" i="11"/>
  <c r="J39" i="11"/>
  <c r="J32" i="11"/>
  <c r="J37" i="11"/>
  <c r="J9" i="11"/>
  <c r="J10" i="11"/>
  <c r="J33" i="11"/>
  <c r="J49" i="11"/>
  <c r="J16" i="11"/>
  <c r="J12" i="11"/>
  <c r="J3" i="11"/>
  <c r="J42" i="11"/>
  <c r="H26" i="11"/>
  <c r="H48" i="11"/>
  <c r="H27" i="11"/>
  <c r="H15" i="11"/>
  <c r="H29" i="11"/>
  <c r="H47" i="11"/>
  <c r="H17" i="11"/>
  <c r="H25" i="11"/>
  <c r="H8" i="11"/>
  <c r="H20" i="11"/>
  <c r="H5" i="11"/>
  <c r="H23" i="11"/>
  <c r="H38" i="11"/>
  <c r="H21" i="11"/>
  <c r="H43" i="11"/>
  <c r="H4" i="11"/>
  <c r="H7" i="11"/>
  <c r="H22" i="11"/>
  <c r="H45" i="11"/>
  <c r="H46" i="11"/>
  <c r="H2" i="11"/>
  <c r="H36" i="11"/>
  <c r="H24" i="11"/>
  <c r="H44" i="11"/>
  <c r="H19" i="11"/>
  <c r="H39" i="11"/>
  <c r="H32" i="11"/>
  <c r="H37" i="11"/>
  <c r="H9" i="11"/>
  <c r="H10" i="11"/>
  <c r="H33" i="11"/>
  <c r="H49" i="11"/>
  <c r="H16" i="11"/>
  <c r="H12" i="11"/>
  <c r="H3" i="11"/>
  <c r="H42" i="11"/>
  <c r="F13" i="11"/>
  <c r="F34" i="11"/>
  <c r="F40" i="11"/>
  <c r="F14" i="11"/>
  <c r="F6" i="11"/>
  <c r="F31" i="11"/>
  <c r="F28" i="11"/>
  <c r="F41" i="11"/>
  <c r="F35" i="11"/>
  <c r="F11" i="11"/>
  <c r="F30" i="11"/>
  <c r="F42" i="11"/>
  <c r="F26" i="11"/>
  <c r="F48" i="11"/>
  <c r="F27" i="11"/>
  <c r="F15" i="11"/>
  <c r="F29" i="11"/>
  <c r="F47" i="11"/>
  <c r="F17" i="11"/>
  <c r="F25" i="11"/>
  <c r="F8" i="11"/>
  <c r="F20" i="11"/>
  <c r="F5" i="11"/>
  <c r="F23" i="11"/>
  <c r="F38" i="11"/>
  <c r="F21" i="11"/>
  <c r="F43" i="11"/>
  <c r="F4" i="11"/>
  <c r="F7" i="11"/>
  <c r="F22" i="11"/>
  <c r="F45" i="11"/>
  <c r="F46" i="11"/>
  <c r="F2" i="11"/>
  <c r="F36" i="11"/>
  <c r="F24" i="11"/>
  <c r="F44" i="11"/>
  <c r="F19" i="11"/>
  <c r="F39" i="11"/>
  <c r="F32" i="11"/>
  <c r="F37" i="11"/>
  <c r="F9" i="11"/>
  <c r="F10" i="11"/>
  <c r="F33" i="11"/>
  <c r="F49" i="11"/>
  <c r="F16" i="11"/>
  <c r="F12" i="11"/>
  <c r="F3" i="11"/>
  <c r="F18" i="11"/>
  <c r="C13" i="11"/>
  <c r="C34" i="11"/>
  <c r="C40" i="11"/>
  <c r="C14" i="11"/>
  <c r="C6" i="11"/>
  <c r="C31" i="11"/>
  <c r="C28" i="11"/>
  <c r="C41" i="11"/>
  <c r="C35" i="11"/>
  <c r="C11" i="11"/>
  <c r="C30" i="11"/>
  <c r="C42" i="11"/>
  <c r="C26" i="11"/>
  <c r="C48" i="11"/>
  <c r="C27" i="11"/>
  <c r="C15" i="11"/>
  <c r="C29" i="11"/>
  <c r="C47" i="11"/>
  <c r="C17" i="11"/>
  <c r="C25" i="11"/>
  <c r="C8" i="11"/>
  <c r="C20" i="11"/>
  <c r="C5" i="11"/>
  <c r="C23" i="11"/>
  <c r="C38" i="11"/>
  <c r="C21" i="11"/>
  <c r="C43" i="11"/>
  <c r="C4" i="11"/>
  <c r="C7" i="11"/>
  <c r="C22" i="11"/>
  <c r="C45" i="11"/>
  <c r="C46" i="11"/>
  <c r="C2" i="11"/>
  <c r="C36" i="11"/>
  <c r="C24" i="11"/>
  <c r="C44" i="11"/>
  <c r="C19" i="11"/>
  <c r="C39" i="11"/>
  <c r="C32" i="11"/>
  <c r="C37" i="11"/>
  <c r="C9" i="11"/>
  <c r="C10" i="11"/>
  <c r="C33" i="11"/>
  <c r="C49" i="11"/>
  <c r="C16" i="11"/>
  <c r="C12" i="11"/>
  <c r="C3" i="11"/>
  <c r="C18" i="11"/>
  <c r="B51" i="11"/>
  <c r="N51" i="5" l="1"/>
  <c r="N53" i="5" s="1"/>
  <c r="J53" i="5"/>
  <c r="C54" i="4"/>
  <c r="C53" i="4"/>
  <c r="H53" i="4"/>
  <c r="H54" i="4"/>
  <c r="F53" i="11"/>
  <c r="H53" i="11"/>
  <c r="C53" i="11"/>
  <c r="J52" i="11"/>
  <c r="F52" i="11"/>
  <c r="J53" i="11"/>
  <c r="H52" i="11"/>
  <c r="C52" i="11"/>
  <c r="E51" i="1"/>
  <c r="F51" i="1"/>
  <c r="K53" i="5" l="1"/>
  <c r="C53" i="5"/>
  <c r="G53" i="5"/>
  <c r="G53" i="1"/>
  <c r="G52" i="1"/>
  <c r="D52" i="1" l="1"/>
  <c r="D53" i="1"/>
</calcChain>
</file>

<file path=xl/sharedStrings.xml><?xml version="1.0" encoding="utf-8"?>
<sst xmlns="http://schemas.openxmlformats.org/spreadsheetml/2006/main" count="890" uniqueCount="251">
  <si>
    <t>Location</t>
  </si>
  <si>
    <t>Books</t>
  </si>
  <si>
    <t>Serials</t>
  </si>
  <si>
    <t>Total Print Materials</t>
  </si>
  <si>
    <t>Current Print Serial Subscriptions</t>
  </si>
  <si>
    <t>Physical Audio Units</t>
  </si>
  <si>
    <t>Physical Video Units</t>
  </si>
  <si>
    <t>Other Physical Holdings</t>
  </si>
  <si>
    <t>Describe Other Physical Holdings</t>
  </si>
  <si>
    <t>Total Physical Collection</t>
  </si>
  <si>
    <t>Total eBooks</t>
  </si>
  <si>
    <t>Total Local Electronic Materials</t>
  </si>
  <si>
    <t>Total Consortia Electronic Materials</t>
  </si>
  <si>
    <t>Total Electronic Materials</t>
  </si>
  <si>
    <t>Other Cooperative Agreements</t>
  </si>
  <si>
    <t>Total Electronic Collections</t>
  </si>
  <si>
    <t>Total Library Materials (Physical &amp; Electronic)</t>
  </si>
  <si>
    <t>Total Collection - all formats and collections</t>
  </si>
  <si>
    <t>Adult Physical Materials</t>
  </si>
  <si>
    <t>Adult Electronic Materials (Consortia)</t>
  </si>
  <si>
    <t>Adult Electronic Materials (Local)</t>
  </si>
  <si>
    <t>Total Adult Materials</t>
  </si>
  <si>
    <t>Children Physical Materials</t>
  </si>
  <si>
    <t>Children Electronic Materials (Consortia)</t>
  </si>
  <si>
    <t>Children Electronic Materials (Local)</t>
  </si>
  <si>
    <t>Total Children Materials</t>
  </si>
  <si>
    <t>Young Adult Physical Materials</t>
  </si>
  <si>
    <t>Young Adult Electronic Materials (Consortia)</t>
  </si>
  <si>
    <t>Young Adult Electronic Materials (Local)</t>
  </si>
  <si>
    <t>Total Young Adult Materials</t>
  </si>
  <si>
    <t/>
  </si>
  <si>
    <t>Passes; laptop computer</t>
  </si>
  <si>
    <t>Hotspots, VR equipment, projector, Rokus, toys</t>
  </si>
  <si>
    <t>Toys, Museum Passes, Tablets, Gov Docs, Video Games, Cake Pans, Fishing Gear,Telescope, etc.</t>
  </si>
  <si>
    <t>government documents, tools</t>
  </si>
  <si>
    <t>Museum passes</t>
  </si>
  <si>
    <t>Video games, passes, nooks, Roku, telescope</t>
  </si>
  <si>
    <t>Cake pans</t>
  </si>
  <si>
    <t>museum passes,kindles,telescope</t>
  </si>
  <si>
    <t>Museum Passes...</t>
  </si>
  <si>
    <t>Games, cake pans, museum passes, cd players</t>
  </si>
  <si>
    <t>museum passes</t>
  </si>
  <si>
    <t>toys, puzzles</t>
  </si>
  <si>
    <t xml:space="preserve">American Girl dolls and accessories, fishing polls, telescopes, jewelry repair kit, etc. </t>
  </si>
  <si>
    <t>toys, puzzles, personal devices</t>
  </si>
  <si>
    <t>puzzles, games, knitting needles, puppets, Legos, toys, realia</t>
  </si>
  <si>
    <t>equipment, passes, apple picker, gaming devices, SAD lamps, fishing poles, ereaders</t>
  </si>
  <si>
    <t>Honor materials books, dvds for adult and children</t>
  </si>
  <si>
    <t>Museum passes, puzzles, electronic usage monitor, stuffed animal</t>
  </si>
  <si>
    <t>fishing poles, tackle boxes, birding backpacks, museum passes</t>
  </si>
  <si>
    <t>Cake pans, fishing poles</t>
  </si>
  <si>
    <t>Hotspots, Kindles, vertical file envelopes museum passes</t>
  </si>
  <si>
    <t>Kindles, Auxiliary Cords, Museum Passes</t>
  </si>
  <si>
    <t>laptops, museum passes</t>
  </si>
  <si>
    <t>devices, cords, power banks</t>
  </si>
  <si>
    <t>Museum passes, puzzles, telescope, kindles</t>
  </si>
  <si>
    <t>Discount passes, fishing poles, equipment such as laptops, ipads, and tablets. Also includes a device for measuring electricity used and a sound amplifier for in-library use.</t>
  </si>
  <si>
    <t>Museum passes, 3-D printers, sewing machine, telescope, turntable, vinyl press, cricut cut-out machine</t>
  </si>
  <si>
    <t>Agency publications, microforms, museum passes, puzzles, mobile hotspots, telescope</t>
  </si>
  <si>
    <t>cake pans, candy molds, e-readers, kits</t>
  </si>
  <si>
    <t>museum passes, portable dvd players, e-readers, playaway views</t>
  </si>
  <si>
    <t>microfilm</t>
  </si>
  <si>
    <t>Museum Passes</t>
  </si>
  <si>
    <t>fishing poles, telescope</t>
  </si>
  <si>
    <t>Puzzles</t>
  </si>
  <si>
    <t>PS4 controllers and games, laptops, mice, science kits, bike locks, museum passes</t>
  </si>
  <si>
    <t>iPad mini, Chromebooks, Telescopes, hot spots, museum passes, microfilm</t>
  </si>
  <si>
    <t>Nooks, Killowatt meters, microfilm</t>
  </si>
  <si>
    <t>Special Collections, Local History</t>
  </si>
  <si>
    <t>puppets, toys, museum passes</t>
  </si>
  <si>
    <t>Adams Public Library</t>
  </si>
  <si>
    <t>Ashaway Free Library</t>
  </si>
  <si>
    <t>Barrington Public Library</t>
  </si>
  <si>
    <t>Brownell Library, Home Of Little Compton</t>
  </si>
  <si>
    <t>Clark Memorial Library</t>
  </si>
  <si>
    <t>Coventry Public Library</t>
  </si>
  <si>
    <t>Cranston Public Library</t>
  </si>
  <si>
    <t>Cross' Mills Public Library</t>
  </si>
  <si>
    <t>Cumberland Public Library</t>
  </si>
  <si>
    <t>Davisville Free Library</t>
  </si>
  <si>
    <t>East Greenwich Free Library</t>
  </si>
  <si>
    <t>East Providence Public Library</t>
  </si>
  <si>
    <t>East Smithfield Public Library</t>
  </si>
  <si>
    <t>Exeter Public Library</t>
  </si>
  <si>
    <t>George Hail Free Library</t>
  </si>
  <si>
    <t>Glocester Manton Free Public Library</t>
  </si>
  <si>
    <t>Greenville Public Library</t>
  </si>
  <si>
    <t>Harmony Library</t>
  </si>
  <si>
    <t>Hope Library</t>
  </si>
  <si>
    <t>Island Free Library</t>
  </si>
  <si>
    <t>Jamestown Philomenian Library</t>
  </si>
  <si>
    <t>Jesse M. Smith Memorial Library</t>
  </si>
  <si>
    <t>Langworthy Public Library</t>
  </si>
  <si>
    <t>Libraries Of Foster</t>
  </si>
  <si>
    <t>Lincoln Public Library</t>
  </si>
  <si>
    <t>Marian J. Mohr Memorial Library</t>
  </si>
  <si>
    <t>Mayor Salvatore Mancini Union Free Library</t>
  </si>
  <si>
    <t>Middletown Public Library</t>
  </si>
  <si>
    <t>Newport Public Library</t>
  </si>
  <si>
    <t>North Kingstown Free Library</t>
  </si>
  <si>
    <t>North Scituate Public Library</t>
  </si>
  <si>
    <t>North Smithfield Public Library</t>
  </si>
  <si>
    <t>Pascoag Free Public Library</t>
  </si>
  <si>
    <t>Pawtucket Public Library</t>
  </si>
  <si>
    <t>Pontiac Free Library</t>
  </si>
  <si>
    <t>Portsmouth Free Public Library</t>
  </si>
  <si>
    <t>Providence Community Library</t>
  </si>
  <si>
    <t>Providence Public Library</t>
  </si>
  <si>
    <t>Rogers Free Library</t>
  </si>
  <si>
    <t>South Kingstown Public Library</t>
  </si>
  <si>
    <t>Tiverton Public Library</t>
  </si>
  <si>
    <t>Warwick Public Library</t>
  </si>
  <si>
    <t>West Warwick Public Library</t>
  </si>
  <si>
    <t>Westerly Public Library</t>
  </si>
  <si>
    <t>Willett Free Library</t>
  </si>
  <si>
    <t>Woonsocket Harris Public Library</t>
  </si>
  <si>
    <t>Total YA Materials</t>
  </si>
  <si>
    <t>Central Falls</t>
  </si>
  <si>
    <t>Hopkinton</t>
  </si>
  <si>
    <t>Barrington</t>
  </si>
  <si>
    <t>Little Compton</t>
  </si>
  <si>
    <t>Richmond</t>
  </si>
  <si>
    <t>Coventry</t>
  </si>
  <si>
    <t>Cranston</t>
  </si>
  <si>
    <t>Charlestown</t>
  </si>
  <si>
    <t>Cumberland</t>
  </si>
  <si>
    <t>North Kingstown</t>
  </si>
  <si>
    <t>East Greenwich</t>
  </si>
  <si>
    <t>East Providence</t>
  </si>
  <si>
    <t>Smithfield</t>
  </si>
  <si>
    <t>Exeter</t>
  </si>
  <si>
    <t>Warren</t>
  </si>
  <si>
    <t>Glocester</t>
  </si>
  <si>
    <t>Scituate</t>
  </si>
  <si>
    <t>New Shoreham</t>
  </si>
  <si>
    <t>Jamestown</t>
  </si>
  <si>
    <t>Burrillville</t>
  </si>
  <si>
    <t>Foster</t>
  </si>
  <si>
    <t>Lincoln</t>
  </si>
  <si>
    <t>West Greenwich</t>
  </si>
  <si>
    <t>Johnston</t>
  </si>
  <si>
    <t>Narragansett</t>
  </si>
  <si>
    <t>North Providence</t>
  </si>
  <si>
    <t>Middletown</t>
  </si>
  <si>
    <t>Newport</t>
  </si>
  <si>
    <t>North Smithfield</t>
  </si>
  <si>
    <t>Pawtucket</t>
  </si>
  <si>
    <t>Warwick</t>
  </si>
  <si>
    <t>Portsmouth</t>
  </si>
  <si>
    <t>Providence</t>
  </si>
  <si>
    <t>Bristol</t>
  </si>
  <si>
    <t>South Kingstown</t>
  </si>
  <si>
    <t>Tiverton</t>
  </si>
  <si>
    <t>West Warwick</t>
  </si>
  <si>
    <t>Westerly</t>
  </si>
  <si>
    <t>Woonsocket</t>
  </si>
  <si>
    <t>OSL Population</t>
  </si>
  <si>
    <t>City</t>
  </si>
  <si>
    <t>Totals</t>
  </si>
  <si>
    <t>Total Audio-DL Units</t>
  </si>
  <si>
    <t>Total Video-DL Units</t>
  </si>
  <si>
    <t>eBooks Locally Purchased</t>
  </si>
  <si>
    <t>eBooks Consortially Purchased</t>
  </si>
  <si>
    <t>State Electronic Collections</t>
  </si>
  <si>
    <t>Local Electronic Collections</t>
  </si>
  <si>
    <t>Other agreements Electronic Collections</t>
  </si>
  <si>
    <t>Video-DL Units Local</t>
  </si>
  <si>
    <t>Video-DL Units Consortia</t>
  </si>
  <si>
    <t>Audio-DL Units Consortia</t>
  </si>
  <si>
    <t>Audio-DL Units Local</t>
  </si>
  <si>
    <t>YA Physical Materials</t>
  </si>
  <si>
    <t>YA Electronic Materials (Consortia)</t>
  </si>
  <si>
    <t>YA Electronic Materials (Local)</t>
  </si>
  <si>
    <t>eBooks Local</t>
  </si>
  <si>
    <t>eBooks Consortia</t>
  </si>
  <si>
    <t>% of total library collection</t>
  </si>
  <si>
    <t>Print % of Physical Collection</t>
  </si>
  <si>
    <t>Adult % Physical Collection</t>
  </si>
  <si>
    <t>YA % Physical Collection</t>
  </si>
  <si>
    <t>Children % Physical Collection</t>
  </si>
  <si>
    <t>Total Audio</t>
  </si>
  <si>
    <t>Total Video</t>
  </si>
  <si>
    <t>Audio % Total Collection</t>
  </si>
  <si>
    <t>Audio % Physical Collection</t>
  </si>
  <si>
    <t>Video % Physical Collection</t>
  </si>
  <si>
    <t>Video % Total Collection</t>
  </si>
  <si>
    <t>Maury Loontjens Memorial Library</t>
  </si>
  <si>
    <t xml:space="preserve">Maury Loontjens Memorial Library </t>
  </si>
  <si>
    <t>Average</t>
  </si>
  <si>
    <t>Median</t>
  </si>
  <si>
    <t>Averages</t>
  </si>
  <si>
    <t>Libraries serving populations 50,000+</t>
  </si>
  <si>
    <t>Libraries serving populations below 3,500</t>
  </si>
  <si>
    <t>Sum of Audio-DL Units Local</t>
  </si>
  <si>
    <t>Sum of Video-DL Units Local</t>
  </si>
  <si>
    <t>Sum of eBooks Local</t>
  </si>
  <si>
    <t>Sum of Local Electronic Materials</t>
  </si>
  <si>
    <t>Sum of Consortia Electronic Materials</t>
  </si>
  <si>
    <t>Adult % of Electronic Materials</t>
  </si>
  <si>
    <t>Children % of Electronic Materials</t>
  </si>
  <si>
    <t>YA % of Electronic Materials</t>
  </si>
  <si>
    <t>Adult</t>
  </si>
  <si>
    <t>Children</t>
  </si>
  <si>
    <t>YA</t>
  </si>
  <si>
    <t xml:space="preserve">These data tables are part of a statistical report based on data collected in the 2019 Rhode Island Public Library Annual Survey. The full report is located on the Office of Library and Information Services website at http://www.olis.ri.gov/stats/pls/index.php. </t>
  </si>
  <si>
    <t>Data collected through the Annual Survey covers FY2019 (July 1, 2018 - June 30, 2019). The deadline for the report submission was September 15, 2019.</t>
  </si>
  <si>
    <t>The Office of Library and Information Services (OLIS) participates in the national Public Libraries Survey (PLS), which is administered annually by the Institute of Museum and Library Services (IMLS). Data submitted to the PLS goes through a vetting process to ensure accuracy. Preliminary data is returned to the states annually, but is not considered finalized until published by IMLS. The data made available by OLIS through this statistical report is preliminary data, with a few corrected data points from individual libraries.</t>
  </si>
  <si>
    <t>Click on one of the links below or one of the tabs to view individual sheets.</t>
  </si>
  <si>
    <t>Tab Title</t>
  </si>
  <si>
    <t>Worksheet description</t>
  </si>
  <si>
    <t>2019 Rhode Island Public Library Statistical Report:
Library Collections</t>
  </si>
  <si>
    <t>Total</t>
  </si>
  <si>
    <t>Print</t>
  </si>
  <si>
    <t>Print by population</t>
  </si>
  <si>
    <t>Other Physical Materials</t>
  </si>
  <si>
    <t>Physical Materials by audience</t>
  </si>
  <si>
    <t>Physical Materials by audience - chart</t>
  </si>
  <si>
    <t>Electronic Collections</t>
  </si>
  <si>
    <t>Audio Visual</t>
  </si>
  <si>
    <t>Electronic Materials</t>
  </si>
  <si>
    <t>Electronic Materials by audience</t>
  </si>
  <si>
    <t>Electronic Materials by audience - chart</t>
  </si>
  <si>
    <t>Print materials: books and serials</t>
  </si>
  <si>
    <t>Print materials by population</t>
  </si>
  <si>
    <t>Non-print materials in physical collection</t>
  </si>
  <si>
    <t>Physical materials totals by audience</t>
  </si>
  <si>
    <t>Chart of physical materials by audience</t>
  </si>
  <si>
    <t>Databases and streaming collections</t>
  </si>
  <si>
    <t>Audio visual materials, both physical and electronic</t>
  </si>
  <si>
    <t>Ebooks, downloadable audio, downloadable video</t>
  </si>
  <si>
    <t>Electronic materials collection by audience</t>
  </si>
  <si>
    <t>Chart of electronic materials collection by audience</t>
  </si>
  <si>
    <t>Raw data about library collections, as reported</t>
  </si>
  <si>
    <t>Audio</t>
  </si>
  <si>
    <t>Video</t>
  </si>
  <si>
    <t>Population</t>
  </si>
  <si>
    <t>Books per capita</t>
  </si>
  <si>
    <t>Print materials per capita</t>
  </si>
  <si>
    <t>Libraries serving populations 20,000-49,999</t>
  </si>
  <si>
    <t>Libraries serving populations 10,000-19,999</t>
  </si>
  <si>
    <t>Libraries serving populations 5,000-9,999</t>
  </si>
  <si>
    <t>Summary</t>
  </si>
  <si>
    <t>Summary of collection totals</t>
  </si>
  <si>
    <t>Total Local Collection - all formats</t>
  </si>
  <si>
    <t>Total Local Collection per capita</t>
  </si>
  <si>
    <t xml:space="preserve">Chart is based on data from previous tab (Physical - audience). </t>
  </si>
  <si>
    <t>To change the chart, click on the tab Physical - audience, and filter one of these columns: Adult % Physical Collection, Children % Physical Collection, or YA % Physical Collection.</t>
  </si>
  <si>
    <t>Release date: February 2020</t>
  </si>
  <si>
    <t>Several Rhode Island municipalities have multiple library systems. To better reflect service population of each library system, these data tables include rankings based on populations used by Ocean State Libraries (www.oslri.org). If you have questions about using the data, suggestions for improvements, or have developed analyses that would be helpful to the community, please contact Kelly Metzger (401-574-9305; email: kelly.metzger@olis.ri.gov).</t>
  </si>
  <si>
    <t>All Data</t>
  </si>
  <si>
    <t>Louttit Library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</si>
</sst>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2">
    <numFmt numFmtId="164" formatCode="0.0"/>
    <numFmt numFmtId="165" formatCode="#,##0.0"/>
  </numFmts>
  <fonts count="17" x14ac:knownFonts="1">
    <font>
      <sz val="11"/>
      <color theme="1"/>
      <name val="Calibri"/>
      <family val="2"/>
      <scheme val="minor"/>
    </font>
    <font>
      <sz val="10"/>
      <name val="Arial"/>
      <family val="2"/>
    </font>
    <font>
      <sz val="10"/>
      <name val="Calibri"/>
      <family val="2"/>
      <scheme val="minor"/>
    </font>
    <font>
      <b/>
      <sz val="10"/>
      <name val="Calibri"/>
      <family val="2"/>
      <scheme val="minor"/>
    </font>
    <font>
      <sz val="11"/>
      <color theme="1"/>
      <name val="Calibri"/>
      <family val="2"/>
      <scheme val="minor"/>
    </font>
    <font>
      <b/>
      <sz val="11"/>
      <name val="Calibri"/>
      <family val="2"/>
      <scheme val="minor"/>
    </font>
    <font>
      <b/>
      <sz val="10"/>
      <color theme="0"/>
      <name val="Calibri"/>
      <family val="2"/>
      <scheme val="minor"/>
    </font>
    <font>
      <b/>
      <sz val="10"/>
      <color theme="1"/>
      <name val="Calibri"/>
      <family val="2"/>
      <scheme val="minor"/>
    </font>
    <font>
      <sz val="10"/>
      <color theme="1"/>
      <name val="Calibri"/>
      <family val="2"/>
      <scheme val="minor"/>
    </font>
    <font>
      <sz val="12"/>
      <color theme="1"/>
      <name val="Calibri"/>
      <family val="2"/>
      <scheme val="minor"/>
    </font>
    <font>
      <sz val="9"/>
      <color theme="1"/>
      <name val="Calibri"/>
      <family val="2"/>
      <scheme val="minor"/>
    </font>
    <font>
      <b/>
      <sz val="9"/>
      <color theme="1"/>
      <name val="Calibri"/>
      <family val="2"/>
      <scheme val="minor"/>
    </font>
    <font>
      <sz val="10"/>
      <name val="Arial"/>
      <family val="2"/>
    </font>
    <font>
      <b/>
      <sz val="10"/>
      <name val="Arial"/>
      <family val="2"/>
    </font>
    <font>
      <u/>
      <sz val="10"/>
      <color theme="10"/>
      <name val="Arial"/>
      <family val="2"/>
    </font>
    <font>
      <u/>
      <sz val="11"/>
      <color theme="10"/>
      <name val="Calibri"/>
      <family val="2"/>
      <scheme val="minor"/>
    </font>
    <font>
      <u/>
      <sz val="10"/>
      <color theme="10"/>
      <name val="Arial"/>
      <family val="2"/>
    </font>
  </fonts>
  <fills count="9">
    <fill>
      <patternFill patternType="none"/>
    </fill>
    <fill>
      <patternFill patternType="gray125"/>
    </fill>
    <fill>
      <patternFill patternType="solid">
        <fgColor theme="8" tint="-0.249977111117893"/>
        <bgColor indexed="64"/>
      </patternFill>
    </fill>
    <fill>
      <patternFill patternType="solid">
        <fgColor theme="7"/>
        <bgColor indexed="64"/>
      </patternFill>
    </fill>
    <fill>
      <patternFill patternType="solid">
        <fgColor theme="7" tint="0.79998168889431442"/>
        <bgColor indexed="64"/>
      </patternFill>
    </fill>
    <fill>
      <patternFill patternType="solid">
        <fgColor theme="0" tint="-4.9989318521683403E-2"/>
        <bgColor indexed="64"/>
      </patternFill>
    </fill>
    <fill>
      <patternFill patternType="solid">
        <fgColor theme="0"/>
        <bgColor indexed="64"/>
      </patternFill>
    </fill>
    <fill>
      <patternFill patternType="solid">
        <fgColor theme="7" tint="0.39997558519241921"/>
        <bgColor indexed="64"/>
      </patternFill>
    </fill>
    <fill>
      <patternFill patternType="solid">
        <fgColor theme="8" tint="0.59999389629810485"/>
        <bgColor indexed="64"/>
      </patternFill>
    </fill>
  </fills>
  <borders count="18">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style="thin">
        <color theme="8" tint="-0.249977111117893"/>
      </left>
      <right/>
      <top style="thin">
        <color theme="8" tint="-0.249977111117893"/>
      </top>
      <bottom/>
      <diagonal/>
    </border>
    <border>
      <left/>
      <right/>
      <top style="thin">
        <color theme="8" tint="-0.249977111117893"/>
      </top>
      <bottom/>
      <diagonal/>
    </border>
    <border>
      <left/>
      <right style="thin">
        <color theme="8" tint="-0.249977111117893"/>
      </right>
      <top style="thin">
        <color theme="8" tint="-0.249977111117893"/>
      </top>
      <bottom/>
      <diagonal/>
    </border>
    <border>
      <left style="thin">
        <color theme="8" tint="-0.249977111117893"/>
      </left>
      <right/>
      <top/>
      <bottom/>
      <diagonal/>
    </border>
    <border>
      <left/>
      <right style="thin">
        <color theme="8" tint="-0.249977111117893"/>
      </right>
      <top/>
      <bottom/>
      <diagonal/>
    </border>
    <border>
      <left/>
      <right style="thin">
        <color indexed="64"/>
      </right>
      <top style="thin">
        <color indexed="64"/>
      </top>
      <bottom style="thin">
        <color indexed="64"/>
      </bottom>
      <diagonal/>
    </border>
  </borders>
  <cellStyleXfs count="5">
    <xf numFmtId="0" fontId="0" fillId="0" borderId="0"/>
    <xf numFmtId="0" fontId="1" fillId="0" borderId="0"/>
    <xf numFmtId="9" fontId="4" fillId="0" borderId="0" applyFont="0" applyFill="0" applyBorder="0" applyAlignment="0" applyProtection="0"/>
    <xf numFmtId="0" fontId="14" fillId="0" borderId="0" applyNumberFormat="0" applyFill="0" applyBorder="0" applyAlignment="0" applyProtection="0"/>
    <xf numFmtId="0" fontId="15" fillId="0" borderId="0" applyNumberFormat="0" applyFill="0" applyBorder="0" applyAlignment="0" applyProtection="0"/>
  </cellStyleXfs>
  <cellXfs count="158">
    <xf numFmtId="0" fontId="0" fillId="0" borderId="0" xfId="0"/>
    <xf numFmtId="0" fontId="2" fillId="0" borderId="0" xfId="1" applyFont="1"/>
    <xf numFmtId="0" fontId="2" fillId="0" borderId="0" xfId="0" applyFont="1"/>
    <xf numFmtId="3" fontId="2" fillId="0" borderId="0" xfId="0" applyNumberFormat="1" applyFont="1"/>
    <xf numFmtId="3" fontId="2" fillId="0" borderId="0" xfId="1" applyNumberFormat="1" applyFont="1"/>
    <xf numFmtId="3" fontId="3" fillId="0" borderId="0" xfId="0" applyNumberFormat="1" applyFont="1"/>
    <xf numFmtId="3" fontId="3" fillId="0" borderId="0" xfId="1" applyNumberFormat="1" applyFont="1"/>
    <xf numFmtId="3" fontId="3" fillId="5" borderId="0" xfId="0" applyNumberFormat="1" applyFont="1" applyFill="1"/>
    <xf numFmtId="0" fontId="6" fillId="2" borderId="0" xfId="0" applyFont="1" applyFill="1" applyBorder="1" applyAlignment="1">
      <alignment horizontal="center" vertical="center" wrapText="1"/>
    </xf>
    <xf numFmtId="3" fontId="6" fillId="2" borderId="0" xfId="0" applyNumberFormat="1" applyFont="1" applyFill="1" applyBorder="1" applyAlignment="1">
      <alignment horizontal="center" vertical="center" wrapText="1"/>
    </xf>
    <xf numFmtId="0" fontId="7" fillId="0" borderId="0" xfId="0" applyFont="1" applyAlignment="1">
      <alignment horizontal="center" vertical="center" wrapText="1"/>
    </xf>
    <xf numFmtId="0" fontId="8" fillId="0" borderId="0" xfId="0" applyFont="1"/>
    <xf numFmtId="0" fontId="7" fillId="0" borderId="0" xfId="0" applyFont="1"/>
    <xf numFmtId="0" fontId="7" fillId="0" borderId="9" xfId="0" applyFont="1" applyBorder="1"/>
    <xf numFmtId="0" fontId="7" fillId="0" borderId="9" xfId="0" applyFont="1" applyFill="1" applyBorder="1"/>
    <xf numFmtId="0" fontId="7" fillId="0" borderId="0" xfId="0" applyFont="1" applyBorder="1"/>
    <xf numFmtId="3" fontId="8" fillId="0" borderId="0" xfId="0" applyNumberFormat="1" applyFont="1"/>
    <xf numFmtId="3" fontId="7" fillId="0" borderId="9" xfId="0" applyNumberFormat="1" applyFont="1" applyBorder="1"/>
    <xf numFmtId="9" fontId="0" fillId="0" borderId="0" xfId="0" applyNumberFormat="1"/>
    <xf numFmtId="9" fontId="4" fillId="0" borderId="0" xfId="2" applyFont="1" applyBorder="1"/>
    <xf numFmtId="3" fontId="6" fillId="2" borderId="9" xfId="0" applyNumberFormat="1" applyFont="1" applyFill="1" applyBorder="1" applyAlignment="1">
      <alignment horizontal="center" vertical="center" wrapText="1"/>
    </xf>
    <xf numFmtId="3" fontId="6" fillId="2" borderId="0" xfId="0" applyNumberFormat="1" applyFont="1" applyFill="1" applyAlignment="1">
      <alignment horizontal="center" vertical="center" wrapText="1"/>
    </xf>
    <xf numFmtId="0" fontId="8" fillId="0" borderId="4" xfId="0" applyFont="1" applyBorder="1"/>
    <xf numFmtId="0" fontId="8" fillId="5" borderId="6" xfId="0" applyFont="1" applyFill="1" applyBorder="1"/>
    <xf numFmtId="0" fontId="6" fillId="2" borderId="1" xfId="0" applyFont="1" applyFill="1" applyBorder="1" applyAlignment="1">
      <alignment horizontal="center" vertical="center" wrapText="1"/>
    </xf>
    <xf numFmtId="3" fontId="6" fillId="2" borderId="2" xfId="0" applyNumberFormat="1" applyFont="1" applyFill="1" applyBorder="1" applyAlignment="1">
      <alignment horizontal="center" vertical="center" wrapText="1"/>
    </xf>
    <xf numFmtId="0" fontId="8" fillId="5" borderId="4" xfId="0" applyFont="1" applyFill="1" applyBorder="1"/>
    <xf numFmtId="0" fontId="6" fillId="2" borderId="2" xfId="0" applyFont="1" applyFill="1" applyBorder="1" applyAlignment="1">
      <alignment horizontal="center" vertical="center" wrapText="1"/>
    </xf>
    <xf numFmtId="0" fontId="8" fillId="0" borderId="0" xfId="0" applyFont="1" applyBorder="1" applyAlignment="1">
      <alignment wrapText="1"/>
    </xf>
    <xf numFmtId="0" fontId="8" fillId="5" borderId="0" xfId="0" applyFont="1" applyFill="1" applyBorder="1" applyAlignment="1">
      <alignment wrapText="1"/>
    </xf>
    <xf numFmtId="0" fontId="8" fillId="0" borderId="0" xfId="0" applyFont="1" applyAlignment="1">
      <alignment wrapText="1"/>
    </xf>
    <xf numFmtId="3" fontId="8" fillId="0" borderId="9" xfId="0" applyNumberFormat="1" applyFont="1" applyBorder="1" applyAlignment="1">
      <alignment horizontal="center"/>
    </xf>
    <xf numFmtId="3" fontId="8" fillId="5" borderId="0" xfId="0" applyNumberFormat="1" applyFont="1" applyFill="1" applyBorder="1" applyAlignment="1">
      <alignment horizontal="center"/>
    </xf>
    <xf numFmtId="3" fontId="7" fillId="0" borderId="9" xfId="0" applyNumberFormat="1" applyFont="1" applyBorder="1" applyAlignment="1">
      <alignment horizontal="center"/>
    </xf>
    <xf numFmtId="3" fontId="8" fillId="0" borderId="0" xfId="0" applyNumberFormat="1" applyFont="1" applyAlignment="1">
      <alignment horizontal="center"/>
    </xf>
    <xf numFmtId="3" fontId="8" fillId="5" borderId="5" xfId="0" applyNumberFormat="1" applyFont="1" applyFill="1" applyBorder="1" applyAlignment="1">
      <alignment horizontal="center"/>
    </xf>
    <xf numFmtId="0" fontId="9" fillId="0" borderId="0" xfId="0" applyFont="1"/>
    <xf numFmtId="0" fontId="6" fillId="2" borderId="0" xfId="0" applyFont="1" applyFill="1" applyAlignment="1">
      <alignment horizontal="center" vertical="center" wrapText="1"/>
    </xf>
    <xf numFmtId="0" fontId="8" fillId="0" borderId="6" xfId="0" applyFont="1" applyBorder="1"/>
    <xf numFmtId="0" fontId="8" fillId="5" borderId="0" xfId="0" applyFont="1" applyFill="1"/>
    <xf numFmtId="3" fontId="8" fillId="0" borderId="0" xfId="0" applyNumberFormat="1" applyFont="1" applyBorder="1" applyAlignment="1">
      <alignment horizontal="center"/>
    </xf>
    <xf numFmtId="0" fontId="8" fillId="0" borderId="1" xfId="0" applyFont="1" applyBorder="1"/>
    <xf numFmtId="3" fontId="8" fillId="0" borderId="2" xfId="0" applyNumberFormat="1" applyFont="1" applyBorder="1" applyAlignment="1">
      <alignment horizontal="center"/>
    </xf>
    <xf numFmtId="0" fontId="8" fillId="0" borderId="2" xfId="0" applyFont="1" applyBorder="1" applyAlignment="1">
      <alignment wrapText="1"/>
    </xf>
    <xf numFmtId="3" fontId="8" fillId="0" borderId="3" xfId="0" applyNumberFormat="1" applyFont="1" applyBorder="1" applyAlignment="1">
      <alignment horizontal="center"/>
    </xf>
    <xf numFmtId="3" fontId="8" fillId="0" borderId="5" xfId="0" applyNumberFormat="1" applyFont="1" applyBorder="1" applyAlignment="1">
      <alignment horizontal="center"/>
    </xf>
    <xf numFmtId="3" fontId="8" fillId="0" borderId="7" xfId="0" applyNumberFormat="1" applyFont="1" applyBorder="1" applyAlignment="1">
      <alignment horizontal="center"/>
    </xf>
    <xf numFmtId="0" fontId="8" fillId="0" borderId="7" xfId="0" applyFont="1" applyBorder="1" applyAlignment="1">
      <alignment wrapText="1"/>
    </xf>
    <xf numFmtId="3" fontId="8" fillId="0" borderId="8" xfId="0" applyNumberFormat="1" applyFont="1" applyBorder="1" applyAlignment="1">
      <alignment horizontal="center"/>
    </xf>
    <xf numFmtId="0" fontId="2" fillId="0" borderId="0" xfId="0" applyFont="1" applyBorder="1"/>
    <xf numFmtId="3" fontId="8" fillId="5" borderId="7" xfId="0" applyNumberFormat="1" applyFont="1" applyFill="1" applyBorder="1" applyAlignment="1">
      <alignment horizontal="center"/>
    </xf>
    <xf numFmtId="3" fontId="8" fillId="0" borderId="9" xfId="0" applyNumberFormat="1" applyFont="1" applyFill="1" applyBorder="1" applyAlignment="1">
      <alignment horizontal="center"/>
    </xf>
    <xf numFmtId="3" fontId="7" fillId="0" borderId="9" xfId="0" applyNumberFormat="1" applyFont="1" applyFill="1" applyBorder="1" applyAlignment="1">
      <alignment horizontal="center"/>
    </xf>
    <xf numFmtId="9" fontId="7" fillId="0" borderId="9" xfId="2" applyFont="1" applyBorder="1" applyAlignment="1">
      <alignment horizontal="center"/>
    </xf>
    <xf numFmtId="0" fontId="8" fillId="0" borderId="0" xfId="0" applyFont="1" applyAlignment="1">
      <alignment horizontal="center"/>
    </xf>
    <xf numFmtId="3" fontId="2" fillId="0" borderId="0" xfId="0" applyNumberFormat="1" applyFont="1" applyBorder="1" applyAlignment="1">
      <alignment horizontal="center"/>
    </xf>
    <xf numFmtId="3" fontId="8" fillId="5" borderId="0" xfId="0" applyNumberFormat="1" applyFont="1" applyFill="1" applyAlignment="1">
      <alignment horizontal="center"/>
    </xf>
    <xf numFmtId="9" fontId="8" fillId="5" borderId="0" xfId="2" applyFont="1" applyFill="1" applyAlignment="1">
      <alignment horizontal="center"/>
    </xf>
    <xf numFmtId="3" fontId="7" fillId="0" borderId="11" xfId="0" applyNumberFormat="1" applyFont="1" applyBorder="1" applyAlignment="1">
      <alignment horizontal="center"/>
    </xf>
    <xf numFmtId="3" fontId="8" fillId="0" borderId="9" xfId="0" applyNumberFormat="1" applyFont="1" applyBorder="1" applyAlignment="1">
      <alignment horizontal="left"/>
    </xf>
    <xf numFmtId="0" fontId="10" fillId="0" borderId="9" xfId="0" applyFont="1" applyBorder="1"/>
    <xf numFmtId="0" fontId="11" fillId="0" borderId="9" xfId="0" applyFont="1" applyBorder="1"/>
    <xf numFmtId="3" fontId="10" fillId="0" borderId="9" xfId="0" applyNumberFormat="1" applyFont="1" applyBorder="1" applyAlignment="1">
      <alignment horizontal="left"/>
    </xf>
    <xf numFmtId="3" fontId="11" fillId="0" borderId="9" xfId="0" applyNumberFormat="1" applyFont="1" applyBorder="1" applyAlignment="1">
      <alignment horizontal="left"/>
    </xf>
    <xf numFmtId="3" fontId="11" fillId="0" borderId="10" xfId="0" applyNumberFormat="1" applyFont="1" applyBorder="1" applyAlignment="1">
      <alignment horizontal="left"/>
    </xf>
    <xf numFmtId="0" fontId="6" fillId="2" borderId="0" xfId="1" applyFont="1" applyFill="1" applyAlignment="1">
      <alignment horizontal="center" vertical="center" wrapText="1"/>
    </xf>
    <xf numFmtId="3" fontId="6" fillId="2" borderId="0" xfId="1" applyNumberFormat="1" applyFont="1" applyFill="1" applyAlignment="1">
      <alignment horizontal="center" vertical="center" wrapText="1"/>
    </xf>
    <xf numFmtId="0" fontId="3" fillId="0" borderId="0" xfId="1" applyFont="1"/>
    <xf numFmtId="0" fontId="6" fillId="2" borderId="3" xfId="0" applyFont="1" applyFill="1" applyBorder="1" applyAlignment="1">
      <alignment horizontal="center" vertical="center" wrapText="1"/>
    </xf>
    <xf numFmtId="0" fontId="8" fillId="0" borderId="0" xfId="0" applyFont="1" applyBorder="1" applyAlignment="1">
      <alignment horizontal="center"/>
    </xf>
    <xf numFmtId="0" fontId="8" fillId="0" borderId="5" xfId="0" applyFont="1" applyBorder="1" applyAlignment="1">
      <alignment horizontal="center"/>
    </xf>
    <xf numFmtId="9" fontId="8" fillId="4" borderId="0" xfId="2" applyFont="1" applyFill="1" applyBorder="1" applyAlignment="1">
      <alignment horizontal="center"/>
    </xf>
    <xf numFmtId="9" fontId="8" fillId="4" borderId="5" xfId="2" applyFont="1" applyFill="1" applyBorder="1" applyAlignment="1">
      <alignment horizontal="center"/>
    </xf>
    <xf numFmtId="3" fontId="8" fillId="5" borderId="8" xfId="0" applyNumberFormat="1" applyFont="1" applyFill="1" applyBorder="1" applyAlignment="1">
      <alignment horizontal="center"/>
    </xf>
    <xf numFmtId="0" fontId="1" fillId="6" borderId="12" xfId="1" applyFill="1" applyBorder="1"/>
    <xf numFmtId="0" fontId="5" fillId="0" borderId="0" xfId="1" applyFont="1" applyAlignment="1">
      <alignment vertical="center"/>
    </xf>
    <xf numFmtId="0" fontId="1" fillId="0" borderId="0" xfId="1"/>
    <xf numFmtId="0" fontId="1" fillId="6" borderId="15" xfId="1" applyFill="1" applyBorder="1"/>
    <xf numFmtId="0" fontId="1" fillId="6" borderId="0" xfId="1" applyFill="1" applyBorder="1"/>
    <xf numFmtId="0" fontId="1" fillId="6" borderId="16" xfId="1" applyFill="1" applyBorder="1"/>
    <xf numFmtId="0" fontId="12" fillId="6" borderId="0" xfId="1" applyFont="1" applyFill="1" applyBorder="1"/>
    <xf numFmtId="0" fontId="1" fillId="6" borderId="15" xfId="1" applyFill="1" applyBorder="1" applyAlignment="1">
      <alignment vertical="center"/>
    </xf>
    <xf numFmtId="0" fontId="1" fillId="0" borderId="0" xfId="1" applyAlignment="1">
      <alignment vertical="center"/>
    </xf>
    <xf numFmtId="0" fontId="13" fillId="6" borderId="0" xfId="1" applyFont="1" applyFill="1" applyBorder="1"/>
    <xf numFmtId="0" fontId="14" fillId="0" borderId="0" xfId="3"/>
    <xf numFmtId="0" fontId="1" fillId="0" borderId="0" xfId="1" applyBorder="1"/>
    <xf numFmtId="0" fontId="8" fillId="5" borderId="0" xfId="0" applyFont="1" applyFill="1" applyBorder="1" applyAlignment="1">
      <alignment horizontal="center"/>
    </xf>
    <xf numFmtId="0" fontId="8" fillId="5" borderId="5" xfId="0" applyFont="1" applyFill="1" applyBorder="1" applyAlignment="1">
      <alignment horizontal="center"/>
    </xf>
    <xf numFmtId="0" fontId="1" fillId="0" borderId="7" xfId="1" applyBorder="1"/>
    <xf numFmtId="0" fontId="1" fillId="6" borderId="4" xfId="1" applyFill="1" applyBorder="1"/>
    <xf numFmtId="0" fontId="1" fillId="0" borderId="6" xfId="1" applyBorder="1"/>
    <xf numFmtId="0" fontId="1" fillId="6" borderId="5" xfId="1" applyFill="1" applyBorder="1"/>
    <xf numFmtId="0" fontId="1" fillId="0" borderId="8" xfId="1" applyBorder="1"/>
    <xf numFmtId="0" fontId="16" fillId="0" borderId="0" xfId="4" applyFont="1"/>
    <xf numFmtId="0" fontId="16" fillId="6" borderId="0" xfId="4" applyFont="1" applyFill="1" applyBorder="1"/>
    <xf numFmtId="164" fontId="8" fillId="4" borderId="0" xfId="0" applyNumberFormat="1" applyFont="1" applyFill="1" applyBorder="1" applyAlignment="1">
      <alignment horizontal="center"/>
    </xf>
    <xf numFmtId="164" fontId="8" fillId="4" borderId="5" xfId="0" applyNumberFormat="1" applyFont="1" applyFill="1" applyBorder="1" applyAlignment="1">
      <alignment horizontal="center"/>
    </xf>
    <xf numFmtId="0" fontId="7" fillId="0" borderId="9" xfId="0" applyFont="1" applyBorder="1" applyAlignment="1">
      <alignment horizontal="center"/>
    </xf>
    <xf numFmtId="164" fontId="7" fillId="0" borderId="9" xfId="0" applyNumberFormat="1" applyFont="1" applyBorder="1" applyAlignment="1">
      <alignment horizontal="center"/>
    </xf>
    <xf numFmtId="165" fontId="7" fillId="0" borderId="9" xfId="0" applyNumberFormat="1" applyFont="1" applyBorder="1" applyAlignment="1">
      <alignment horizontal="center"/>
    </xf>
    <xf numFmtId="0" fontId="12" fillId="0" borderId="7" xfId="1" applyFont="1" applyBorder="1"/>
    <xf numFmtId="3" fontId="8" fillId="0" borderId="4" xfId="0" applyNumberFormat="1" applyFont="1" applyBorder="1" applyAlignment="1">
      <alignment horizontal="center"/>
    </xf>
    <xf numFmtId="3" fontId="8" fillId="0" borderId="6" xfId="0" applyNumberFormat="1" applyFont="1" applyBorder="1" applyAlignment="1">
      <alignment horizontal="center"/>
    </xf>
    <xf numFmtId="9" fontId="8" fillId="4" borderId="7" xfId="2" applyFont="1" applyFill="1" applyBorder="1" applyAlignment="1">
      <alignment horizontal="center"/>
    </xf>
    <xf numFmtId="9" fontId="8" fillId="4" borderId="8" xfId="2" applyFont="1" applyFill="1" applyBorder="1" applyAlignment="1">
      <alignment horizontal="center"/>
    </xf>
    <xf numFmtId="0" fontId="6" fillId="2" borderId="0" xfId="0" applyFont="1" applyFill="1" applyBorder="1" applyAlignment="1">
      <alignment horizontal="center" vertical="center" wrapText="1"/>
    </xf>
    <xf numFmtId="0" fontId="3" fillId="7" borderId="2" xfId="0" applyFont="1" applyFill="1" applyBorder="1" applyAlignment="1">
      <alignment horizontal="center" vertical="center" wrapText="1"/>
    </xf>
    <xf numFmtId="0" fontId="3" fillId="7" borderId="3" xfId="0" applyFont="1" applyFill="1" applyBorder="1" applyAlignment="1">
      <alignment horizontal="center" vertical="center" wrapText="1"/>
    </xf>
    <xf numFmtId="0" fontId="3" fillId="7" borderId="0" xfId="0" applyFont="1" applyFill="1" applyBorder="1" applyAlignment="1">
      <alignment horizontal="center" vertical="center" wrapText="1"/>
    </xf>
    <xf numFmtId="3" fontId="3" fillId="7" borderId="9" xfId="0" applyNumberFormat="1" applyFont="1" applyFill="1" applyBorder="1" applyAlignment="1">
      <alignment horizontal="center" vertical="center" wrapText="1"/>
    </xf>
    <xf numFmtId="3" fontId="3" fillId="8" borderId="0" xfId="0" applyNumberFormat="1" applyFont="1" applyFill="1" applyBorder="1" applyAlignment="1">
      <alignment horizontal="center" vertical="center" wrapText="1"/>
    </xf>
    <xf numFmtId="3" fontId="2" fillId="0" borderId="0" xfId="0" applyNumberFormat="1" applyFont="1" applyFill="1" applyBorder="1" applyAlignment="1">
      <alignment horizontal="center"/>
    </xf>
    <xf numFmtId="9" fontId="2" fillId="4" borderId="0" xfId="2" applyFont="1" applyFill="1" applyBorder="1" applyAlignment="1">
      <alignment horizontal="center"/>
    </xf>
    <xf numFmtId="0" fontId="8" fillId="5" borderId="10" xfId="0" applyFont="1" applyFill="1" applyBorder="1"/>
    <xf numFmtId="3" fontId="8" fillId="5" borderId="11" xfId="0" applyNumberFormat="1" applyFont="1" applyFill="1" applyBorder="1" applyAlignment="1">
      <alignment horizontal="center"/>
    </xf>
    <xf numFmtId="9" fontId="8" fillId="5" borderId="11" xfId="2" applyFont="1" applyFill="1" applyBorder="1" applyAlignment="1">
      <alignment horizontal="center"/>
    </xf>
    <xf numFmtId="9" fontId="8" fillId="5" borderId="17" xfId="2" applyFont="1" applyFill="1" applyBorder="1" applyAlignment="1">
      <alignment horizontal="center"/>
    </xf>
    <xf numFmtId="3" fontId="3" fillId="3" borderId="2" xfId="0" applyNumberFormat="1" applyFont="1" applyFill="1" applyBorder="1" applyAlignment="1">
      <alignment horizontal="center" vertical="center" wrapText="1"/>
    </xf>
    <xf numFmtId="3" fontId="3" fillId="3" borderId="3" xfId="0" applyNumberFormat="1" applyFont="1" applyFill="1" applyBorder="1" applyAlignment="1">
      <alignment horizontal="center" vertical="center" wrapText="1"/>
    </xf>
    <xf numFmtId="164" fontId="3" fillId="7" borderId="0" xfId="0" applyNumberFormat="1" applyFont="1" applyFill="1" applyBorder="1" applyAlignment="1">
      <alignment horizontal="center" vertical="center" wrapText="1"/>
    </xf>
    <xf numFmtId="164" fontId="8" fillId="0" borderId="0" xfId="0" applyNumberFormat="1" applyFont="1" applyAlignment="1">
      <alignment horizontal="center"/>
    </xf>
    <xf numFmtId="3" fontId="7" fillId="0" borderId="0" xfId="0" applyNumberFormat="1" applyFont="1" applyBorder="1" applyAlignment="1">
      <alignment horizontal="center"/>
    </xf>
    <xf numFmtId="164" fontId="7" fillId="0" borderId="0" xfId="0" applyNumberFormat="1" applyFont="1" applyBorder="1" applyAlignment="1">
      <alignment horizontal="center"/>
    </xf>
    <xf numFmtId="3" fontId="2" fillId="0" borderId="0" xfId="0" applyNumberFormat="1" applyFont="1" applyAlignment="1">
      <alignment horizontal="center"/>
    </xf>
    <xf numFmtId="3" fontId="2" fillId="0" borderId="0" xfId="1" applyNumberFormat="1" applyFont="1" applyAlignment="1">
      <alignment horizontal="center"/>
    </xf>
    <xf numFmtId="0" fontId="1" fillId="6" borderId="0" xfId="1" applyFont="1" applyFill="1" applyBorder="1"/>
    <xf numFmtId="0" fontId="14" fillId="6" borderId="0" xfId="4" applyFont="1" applyFill="1" applyBorder="1"/>
    <xf numFmtId="0" fontId="6" fillId="2" borderId="1" xfId="1" applyFont="1" applyFill="1" applyBorder="1" applyAlignment="1">
      <alignment horizontal="center" vertical="center" wrapText="1"/>
    </xf>
    <xf numFmtId="3" fontId="6" fillId="2" borderId="2" xfId="1" applyNumberFormat="1" applyFont="1" applyFill="1" applyBorder="1" applyAlignment="1">
      <alignment horizontal="center" vertical="center" wrapText="1"/>
    </xf>
    <xf numFmtId="0" fontId="2" fillId="0" borderId="4" xfId="1" applyFont="1" applyBorder="1"/>
    <xf numFmtId="3" fontId="2" fillId="0" borderId="0" xfId="1" applyNumberFormat="1" applyFont="1" applyBorder="1" applyAlignment="1">
      <alignment horizontal="center"/>
    </xf>
    <xf numFmtId="2" fontId="8" fillId="0" borderId="5" xfId="0" applyNumberFormat="1" applyFont="1" applyBorder="1" applyAlignment="1">
      <alignment horizontal="center"/>
    </xf>
    <xf numFmtId="0" fontId="2" fillId="5" borderId="4" xfId="1" applyFont="1" applyFill="1" applyBorder="1"/>
    <xf numFmtId="0" fontId="2" fillId="5" borderId="0" xfId="0" applyFont="1" applyFill="1" applyBorder="1"/>
    <xf numFmtId="3" fontId="3" fillId="5" borderId="0" xfId="0" applyNumberFormat="1" applyFont="1" applyFill="1" applyBorder="1" applyAlignment="1">
      <alignment horizontal="center"/>
    </xf>
    <xf numFmtId="3" fontId="2" fillId="5" borderId="0" xfId="1" applyNumberFormat="1" applyFont="1" applyFill="1" applyBorder="1" applyAlignment="1">
      <alignment horizontal="center"/>
    </xf>
    <xf numFmtId="0" fontId="3" fillId="0" borderId="9" xfId="1" applyFont="1" applyBorder="1"/>
    <xf numFmtId="0" fontId="3" fillId="0" borderId="9" xfId="0" applyFont="1" applyBorder="1"/>
    <xf numFmtId="3" fontId="3" fillId="0" borderId="9" xfId="0" applyNumberFormat="1" applyFont="1" applyBorder="1" applyAlignment="1">
      <alignment horizontal="center"/>
    </xf>
    <xf numFmtId="3" fontId="3" fillId="0" borderId="9" xfId="1" applyNumberFormat="1" applyFont="1" applyBorder="1" applyAlignment="1">
      <alignment horizontal="center"/>
    </xf>
    <xf numFmtId="4" fontId="3" fillId="0" borderId="9" xfId="1" applyNumberFormat="1" applyFont="1" applyBorder="1" applyAlignment="1">
      <alignment horizontal="center"/>
    </xf>
    <xf numFmtId="0" fontId="14" fillId="0" borderId="7" xfId="4" applyFont="1" applyBorder="1"/>
    <xf numFmtId="0" fontId="8" fillId="5" borderId="7" xfId="0" applyFont="1" applyFill="1" applyBorder="1" applyAlignment="1">
      <alignment horizontal="center"/>
    </xf>
    <xf numFmtId="9" fontId="8" fillId="5" borderId="8" xfId="2" applyFont="1" applyFill="1" applyBorder="1" applyAlignment="1">
      <alignment horizontal="center"/>
    </xf>
    <xf numFmtId="9" fontId="8" fillId="0" borderId="0" xfId="2" applyFont="1" applyAlignment="1">
      <alignment horizontal="center"/>
    </xf>
    <xf numFmtId="9" fontId="3" fillId="7" borderId="3" xfId="2" applyFont="1" applyFill="1" applyBorder="1" applyAlignment="1">
      <alignment horizontal="center" vertical="center" wrapText="1"/>
    </xf>
    <xf numFmtId="0" fontId="5" fillId="6" borderId="13" xfId="1" applyFont="1" applyFill="1" applyBorder="1" applyAlignment="1">
      <alignment horizontal="center" vertical="center" wrapText="1"/>
    </xf>
    <xf numFmtId="0" fontId="5" fillId="6" borderId="14" xfId="1" applyFont="1" applyFill="1" applyBorder="1" applyAlignment="1">
      <alignment horizontal="center" vertical="center" wrapText="1"/>
    </xf>
    <xf numFmtId="0" fontId="1" fillId="6" borderId="0" xfId="1" applyFill="1" applyBorder="1" applyAlignment="1">
      <alignment horizontal="left" vertical="center" wrapText="1"/>
    </xf>
    <xf numFmtId="0" fontId="1" fillId="6" borderId="16" xfId="1" applyFill="1" applyBorder="1" applyAlignment="1">
      <alignment horizontal="left" vertical="center" wrapText="1"/>
    </xf>
    <xf numFmtId="0" fontId="1" fillId="6" borderId="0" xfId="1" applyFill="1" applyBorder="1" applyAlignment="1">
      <alignment horizontal="left" wrapText="1"/>
    </xf>
    <xf numFmtId="0" fontId="1" fillId="6" borderId="16" xfId="1" applyFill="1" applyBorder="1" applyAlignment="1">
      <alignment horizontal="left" wrapText="1"/>
    </xf>
    <xf numFmtId="0" fontId="1" fillId="6" borderId="0" xfId="1" applyFont="1" applyFill="1" applyBorder="1" applyAlignment="1">
      <alignment horizontal="left" vertical="center" wrapText="1"/>
    </xf>
    <xf numFmtId="3" fontId="6" fillId="2" borderId="10" xfId="0" applyNumberFormat="1" applyFont="1" applyFill="1" applyBorder="1" applyAlignment="1">
      <alignment horizontal="center" vertical="center"/>
    </xf>
    <xf numFmtId="3" fontId="6" fillId="2" borderId="11" xfId="0" applyNumberFormat="1" applyFont="1" applyFill="1" applyBorder="1" applyAlignment="1">
      <alignment horizontal="center" vertical="center"/>
    </xf>
    <xf numFmtId="3" fontId="6" fillId="2" borderId="17" xfId="0" applyNumberFormat="1" applyFont="1" applyFill="1" applyBorder="1" applyAlignment="1">
      <alignment horizontal="center" vertical="center"/>
    </xf>
    <xf numFmtId="0" fontId="6" fillId="2" borderId="1" xfId="0" applyFont="1" applyFill="1" applyBorder="1" applyAlignment="1">
      <alignment horizontal="center" vertical="center" wrapText="1"/>
    </xf>
    <xf numFmtId="0" fontId="6" fillId="2" borderId="6" xfId="0" applyFont="1" applyFill="1" applyBorder="1" applyAlignment="1">
      <alignment horizontal="center" vertical="center" wrapText="1"/>
    </xf>
  </cellXfs>
  <cellStyles count="5">
    <cellStyle name="Hyperlink" xfId="4" builtinId="8"/>
    <cellStyle name="Hyperlink 2" xfId="3" xr:uid="{CA37C67E-2930-47F1-999D-E14CD8613A06}"/>
    <cellStyle name="Normal" xfId="0" builtinId="0"/>
    <cellStyle name="Normal 2" xfId="1" xr:uid="{14966EAC-C5D1-4DDB-91CF-A7FB3D18F90D}"/>
    <cellStyle name="Percent" xfId="2" builtinId="5"/>
  </cellStyles>
  <dxfs count="57">
    <dxf>
      <font>
        <strike val="0"/>
        <outline val="0"/>
        <shadow val="0"/>
        <u val="none"/>
        <vertAlign val="baseline"/>
        <sz val="10"/>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7" tint="0.79998168889431442"/>
        </patternFill>
      </fill>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7" tint="0.79998168889431442"/>
        </patternFill>
      </fill>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fill>
        <patternFill patternType="solid">
          <fgColor indexed="64"/>
          <bgColor theme="7" tint="0.79998168889431442"/>
        </patternFill>
      </fill>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strike val="0"/>
        <outline val="0"/>
        <shadow val="0"/>
        <u val="none"/>
        <vertAlign val="baseline"/>
        <sz val="10"/>
        <name val="Calibri"/>
        <family val="2"/>
        <scheme val="minor"/>
      </font>
      <numFmt numFmtId="3" formatCode="#,##0"/>
      <alignment horizontal="center" textRotation="0" indent="0" justifyLastLine="0" shrinkToFit="0" readingOrder="0"/>
    </dxf>
    <dxf>
      <font>
        <strike val="0"/>
        <outline val="0"/>
        <shadow val="0"/>
        <u val="none"/>
        <vertAlign val="baseline"/>
        <sz val="10"/>
        <name val="Calibri"/>
        <family val="2"/>
        <scheme val="minor"/>
      </font>
    </dxf>
    <dxf>
      <border outline="0">
        <left style="thin">
          <color indexed="64"/>
        </left>
        <right style="thin">
          <color indexed="64"/>
        </right>
        <top style="thin">
          <color indexed="64"/>
        </top>
      </border>
    </dxf>
    <dxf>
      <font>
        <strike val="0"/>
        <outline val="0"/>
        <shadow val="0"/>
        <u val="none"/>
        <vertAlign val="baseline"/>
        <sz val="10"/>
        <name val="Calibri"/>
        <family val="2"/>
        <scheme val="minor"/>
      </font>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8"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auto="1"/>
        <name val="Calibri"/>
        <family val="2"/>
        <scheme val="minor"/>
      </font>
      <fill>
        <patternFill patternType="solid">
          <fgColor indexed="64"/>
          <bgColor theme="7" tint="0.79998168889431442"/>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7" tint="0.79998168889431442"/>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7" tint="0.79998168889431442"/>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solid">
          <fgColor indexed="64"/>
          <bgColor theme="7" tint="0.79998168889431442"/>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numFmt numFmtId="3" formatCode="#,##0"/>
      <fill>
        <patternFill patternType="none">
          <fgColor indexed="64"/>
          <bgColor auto="1"/>
        </patternFill>
      </fill>
      <alignment horizontal="center" textRotation="0" indent="0" justifyLastLine="0" shrinkToFit="0" readingOrder="0"/>
    </dxf>
    <dxf>
      <font>
        <b val="0"/>
        <i val="0"/>
        <strike val="0"/>
        <condense val="0"/>
        <extend val="0"/>
        <outline val="0"/>
        <shadow val="0"/>
        <u val="none"/>
        <vertAlign val="baseline"/>
        <sz val="10"/>
        <color auto="1"/>
        <name val="Calibri"/>
        <family val="2"/>
        <scheme val="minor"/>
      </font>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auto="1"/>
        <name val="Calibri"/>
        <family val="2"/>
        <scheme val="minor"/>
      </font>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8"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alignment horizontal="center" textRotation="0" indent="0" justifyLastLine="0" shrinkToFit="0" readingOrder="0"/>
    </dxf>
    <dxf>
      <font>
        <b val="0"/>
        <i val="0"/>
        <strike val="0"/>
        <condense val="0"/>
        <extend val="0"/>
        <outline val="0"/>
        <shadow val="0"/>
        <u val="none"/>
        <vertAlign val="baseline"/>
        <sz val="10"/>
        <color theme="1"/>
        <name val="Calibri"/>
        <family val="2"/>
        <scheme val="minor"/>
      </font>
    </dxf>
    <dxf>
      <font>
        <b val="0"/>
        <i val="0"/>
        <strike val="0"/>
        <condense val="0"/>
        <extend val="0"/>
        <outline val="0"/>
        <shadow val="0"/>
        <u val="none"/>
        <vertAlign val="baseline"/>
        <sz val="10"/>
        <color theme="1"/>
        <name val="Calibri"/>
        <family val="2"/>
        <scheme val="minor"/>
      </font>
    </dxf>
    <dxf>
      <font>
        <b/>
        <i val="0"/>
        <strike val="0"/>
        <condense val="0"/>
        <extend val="0"/>
        <outline val="0"/>
        <shadow val="0"/>
        <u val="none"/>
        <vertAlign val="baseline"/>
        <sz val="10"/>
        <color theme="0"/>
        <name val="Calibri"/>
        <family val="2"/>
        <scheme val="minor"/>
      </font>
      <fill>
        <patternFill patternType="solid">
          <fgColor indexed="64"/>
          <bgColor theme="8" tint="-0.249977111117893"/>
        </patternFill>
      </fill>
      <alignment horizontal="center" vertical="center"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bottom" textRotation="0" wrapText="0" indent="0" justifyLastLine="0" shrinkToFit="0" readingOrder="0"/>
      <border diagonalUp="0" diagonalDown="0">
        <left/>
        <right style="thin">
          <color indexed="64"/>
        </right>
        <top/>
        <bottom/>
        <vertical/>
        <horizontal/>
      </border>
    </dxf>
    <dxf>
      <font>
        <b val="0"/>
        <i val="0"/>
        <strike val="0"/>
        <condense val="0"/>
        <extend val="0"/>
        <outline val="0"/>
        <shadow val="0"/>
        <u val="none"/>
        <vertAlign val="baseline"/>
        <sz val="10"/>
        <color theme="1"/>
        <name val="Calibri"/>
        <family val="2"/>
        <scheme val="minor"/>
      </font>
      <alignment horizontal="general" vertical="bottom" textRotation="0" wrapText="1"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numFmt numFmtId="3" formatCode="#,##0"/>
      <alignment horizontal="center" vertical="bottom" textRotation="0" wrapText="0" indent="0" justifyLastLine="0" shrinkToFit="0" readingOrder="0"/>
    </dxf>
    <dxf>
      <font>
        <b val="0"/>
        <i val="0"/>
        <strike val="0"/>
        <condense val="0"/>
        <extend val="0"/>
        <outline val="0"/>
        <shadow val="0"/>
        <u val="none"/>
        <vertAlign val="baseline"/>
        <sz val="10"/>
        <color theme="1"/>
        <name val="Calibri"/>
        <family val="2"/>
        <scheme val="minor"/>
      </font>
      <border diagonalUp="0" diagonalDown="0">
        <left style="thin">
          <color indexed="64"/>
        </left>
        <right/>
        <top/>
        <bottom/>
        <vertical/>
        <horizontal/>
      </border>
    </dxf>
    <dxf>
      <border outline="0">
        <left style="thin">
          <color indexed="64"/>
        </left>
        <right style="thin">
          <color indexed="64"/>
        </right>
        <top style="thin">
          <color indexed="64"/>
        </top>
        <bottom style="thin">
          <color indexed="64"/>
        </bottom>
      </border>
    </dxf>
    <dxf>
      <font>
        <b val="0"/>
        <i val="0"/>
        <strike val="0"/>
        <condense val="0"/>
        <extend val="0"/>
        <outline val="0"/>
        <shadow val="0"/>
        <u val="none"/>
        <vertAlign val="baseline"/>
        <sz val="10"/>
        <color theme="1"/>
        <name val="Calibri"/>
        <family val="2"/>
        <scheme val="minor"/>
      </font>
      <alignment horizontal="center" vertical="bottom" textRotation="0" wrapText="0" indent="0" justifyLastLine="0" shrinkToFit="0" readingOrder="0"/>
    </dxf>
    <dxf>
      <font>
        <b/>
        <i val="0"/>
        <strike val="0"/>
        <condense val="0"/>
        <extend val="0"/>
        <outline val="0"/>
        <shadow val="0"/>
        <u val="none"/>
        <vertAlign val="baseline"/>
        <sz val="10"/>
        <color theme="0"/>
        <name val="Calibri"/>
        <family val="2"/>
        <scheme val="minor"/>
      </font>
      <numFmt numFmtId="3" formatCode="#,##0"/>
      <fill>
        <patternFill patternType="solid">
          <fgColor indexed="64"/>
          <bgColor theme="8" tint="-0.249977111117893"/>
        </patternFill>
      </fill>
      <alignment horizontal="center" vertical="center" textRotation="0" wrapText="1" indent="0" justifyLastLine="0" shrinkToFit="0" readingOrder="0"/>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
      <fill>
        <patternFill>
          <bgColor theme="0" tint="-4.9989318521683403E-2"/>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styles" Target="styles.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theme" Target="theme/theme1.xml"/></Relationships>
</file>

<file path=xl/charts/_rels/chart1.xml.rels><?xml version="1.0" encoding="UTF-8" standalone="yes"?>
<Relationships xmlns="http://schemas.openxmlformats.org/package/2006/relationships"><Relationship Id="rId2" Type="http://schemas.microsoft.com/office/2011/relationships/chartColorStyle" Target="colors1.xml"/><Relationship Id="rId1" Type="http://schemas.microsoft.com/office/2011/relationships/chartStyle" Target="style1.xml"/></Relationships>
</file>

<file path=xl/charts/_rels/chart2.xml.rels><?xml version="1.0" encoding="UTF-8" standalone="yes"?>
<Relationships xmlns="http://schemas.openxmlformats.org/package/2006/relationships"><Relationship Id="rId2" Type="http://schemas.microsoft.com/office/2011/relationships/chartColorStyle" Target="colors2.xml"/><Relationship Id="rId1" Type="http://schemas.microsoft.com/office/2011/relationships/chartStyle" Target="styl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r>
              <a:rPr lang="en-US" b="1">
                <a:latin typeface="Arial Nova" panose="020B0504020202020204" pitchFamily="34" charset="0"/>
              </a:rPr>
              <a:t>Physical</a:t>
            </a:r>
            <a:r>
              <a:rPr lang="en-US" b="1" baseline="0">
                <a:latin typeface="Arial Nova" panose="020B0504020202020204" pitchFamily="34" charset="0"/>
              </a:rPr>
              <a:t> collection breakdown by audience. Due to variations in cataloging, not all collections add up to 100%.</a:t>
            </a:r>
            <a:endParaRPr lang="en-US"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endParaRPr lang="en-US"/>
        </a:p>
      </c:txPr>
    </c:title>
    <c:autoTitleDeleted val="0"/>
    <c:plotArea>
      <c:layout/>
      <c:barChart>
        <c:barDir val="bar"/>
        <c:grouping val="percentStacked"/>
        <c:varyColors val="0"/>
        <c:ser>
          <c:idx val="4"/>
          <c:order val="4"/>
          <c:tx>
            <c:strRef>
              <c:f>'Physical - audience'!$F$1</c:f>
              <c:strCache>
                <c:ptCount val="1"/>
                <c:pt idx="0">
                  <c:v>Adult % Physical Collection</c:v>
                </c:pt>
              </c:strCache>
            </c:strRef>
          </c:tx>
          <c:spPr>
            <a:solidFill>
              <a:schemeClr val="accent5">
                <a:lumMod val="75000"/>
              </a:schemeClr>
            </a:solidFill>
            <a:ln>
              <a:noFill/>
            </a:ln>
            <a:effectLst/>
          </c:spPr>
          <c:invertIfNegative val="0"/>
          <c:cat>
            <c:strRef>
              <c:f>'Physical - audience'!$A$2:$A$49</c:f>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f>'Physical - audience'!$F$2:$F$49</c:f>
              <c:numCache>
                <c:formatCode>0%</c:formatCode>
                <c:ptCount val="48"/>
                <c:pt idx="0">
                  <c:v>0.85878856726834529</c:v>
                </c:pt>
                <c:pt idx="1">
                  <c:v>0.74227205352632841</c:v>
                </c:pt>
                <c:pt idx="2">
                  <c:v>0.72392716159429515</c:v>
                </c:pt>
                <c:pt idx="3">
                  <c:v>0.70381083230891606</c:v>
                </c:pt>
                <c:pt idx="4">
                  <c:v>0.69523713826366562</c:v>
                </c:pt>
                <c:pt idx="5">
                  <c:v>0.69146056242058163</c:v>
                </c:pt>
                <c:pt idx="6">
                  <c:v>0.68813554897072071</c:v>
                </c:pt>
                <c:pt idx="7">
                  <c:v>0.68086287911149079</c:v>
                </c:pt>
                <c:pt idx="8">
                  <c:v>0.67406803829700546</c:v>
                </c:pt>
                <c:pt idx="9">
                  <c:v>0.67334129420008093</c:v>
                </c:pt>
                <c:pt idx="10">
                  <c:v>0.66093662070906023</c:v>
                </c:pt>
                <c:pt idx="11">
                  <c:v>0.65350181153995868</c:v>
                </c:pt>
                <c:pt idx="12">
                  <c:v>0.64948237269166198</c:v>
                </c:pt>
                <c:pt idx="13">
                  <c:v>0.64839241549876336</c:v>
                </c:pt>
                <c:pt idx="14">
                  <c:v>0.64454333315243939</c:v>
                </c:pt>
                <c:pt idx="15">
                  <c:v>0.64171995996791753</c:v>
                </c:pt>
                <c:pt idx="16">
                  <c:v>0.6374418833815586</c:v>
                </c:pt>
                <c:pt idx="17">
                  <c:v>0.63358740430641958</c:v>
                </c:pt>
                <c:pt idx="18">
                  <c:v>0.63352185987001841</c:v>
                </c:pt>
                <c:pt idx="19">
                  <c:v>0.63076654610064087</c:v>
                </c:pt>
                <c:pt idx="20">
                  <c:v>0.62893591718695097</c:v>
                </c:pt>
                <c:pt idx="21">
                  <c:v>0.62337581742442461</c:v>
                </c:pt>
                <c:pt idx="22">
                  <c:v>0.62297883193062997</c:v>
                </c:pt>
                <c:pt idx="23">
                  <c:v>0.6185599695634254</c:v>
                </c:pt>
                <c:pt idx="24">
                  <c:v>0.61527135904461983</c:v>
                </c:pt>
                <c:pt idx="25">
                  <c:v>0.61505226480836239</c:v>
                </c:pt>
                <c:pt idx="26">
                  <c:v>0.61373396656022106</c:v>
                </c:pt>
                <c:pt idx="27">
                  <c:v>0.61369635719134175</c:v>
                </c:pt>
                <c:pt idx="28">
                  <c:v>0.6088787147937702</c:v>
                </c:pt>
                <c:pt idx="29">
                  <c:v>0.60858373607900818</c:v>
                </c:pt>
                <c:pt idx="30">
                  <c:v>0.60682663212782351</c:v>
                </c:pt>
                <c:pt idx="31">
                  <c:v>0.60461280712390564</c:v>
                </c:pt>
                <c:pt idx="32">
                  <c:v>0.59089530510736388</c:v>
                </c:pt>
                <c:pt idx="33">
                  <c:v>0.58989852787173347</c:v>
                </c:pt>
                <c:pt idx="34">
                  <c:v>0.58220393675379156</c:v>
                </c:pt>
                <c:pt idx="35">
                  <c:v>0.58196264993167668</c:v>
                </c:pt>
                <c:pt idx="36">
                  <c:v>0.57818782309017802</c:v>
                </c:pt>
                <c:pt idx="37">
                  <c:v>0.57580782035380895</c:v>
                </c:pt>
                <c:pt idx="38">
                  <c:v>0.57282530553558586</c:v>
                </c:pt>
                <c:pt idx="39">
                  <c:v>0.56757797820368283</c:v>
                </c:pt>
                <c:pt idx="40">
                  <c:v>0.56694078479355769</c:v>
                </c:pt>
                <c:pt idx="41">
                  <c:v>0.55690228467231573</c:v>
                </c:pt>
                <c:pt idx="42">
                  <c:v>0.54921291570407782</c:v>
                </c:pt>
                <c:pt idx="43">
                  <c:v>0.53044267226971009</c:v>
                </c:pt>
                <c:pt idx="44">
                  <c:v>0.51227070768973637</c:v>
                </c:pt>
                <c:pt idx="45">
                  <c:v>0.50724075761394261</c:v>
                </c:pt>
                <c:pt idx="46">
                  <c:v>0.50387436955524989</c:v>
                </c:pt>
                <c:pt idx="47">
                  <c:v>0.49650705865230682</c:v>
                </c:pt>
              </c:numCache>
            </c:numRef>
          </c:val>
          <c:extLst>
            <c:ext xmlns:c16="http://schemas.microsoft.com/office/drawing/2014/chart" uri="{C3380CC4-5D6E-409C-BE32-E72D297353CC}">
              <c16:uniqueId val="{00000000-1785-4884-B2B9-6D6813BCCEA8}"/>
            </c:ext>
          </c:extLst>
        </c:ser>
        <c:ser>
          <c:idx val="6"/>
          <c:order val="6"/>
          <c:tx>
            <c:strRef>
              <c:f>'Physical - audience'!$H$1</c:f>
              <c:strCache>
                <c:ptCount val="1"/>
                <c:pt idx="0">
                  <c:v>Children % Physical Collection</c:v>
                </c:pt>
              </c:strCache>
            </c:strRef>
          </c:tx>
          <c:spPr>
            <a:solidFill>
              <a:schemeClr val="accent4">
                <a:lumMod val="60000"/>
                <a:lumOff val="40000"/>
              </a:schemeClr>
            </a:solidFill>
            <a:ln>
              <a:noFill/>
            </a:ln>
            <a:effectLst/>
          </c:spPr>
          <c:invertIfNegative val="0"/>
          <c:cat>
            <c:strRef>
              <c:f>'Physical - audience'!$A$2:$A$49</c:f>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f>'Physical - audience'!$H$2:$H$49</c:f>
              <c:numCache>
                <c:formatCode>0%</c:formatCode>
                <c:ptCount val="48"/>
                <c:pt idx="0">
                  <c:v>0.1270899756483318</c:v>
                </c:pt>
                <c:pt idx="1">
                  <c:v>0.18656376539171765</c:v>
                </c:pt>
                <c:pt idx="2">
                  <c:v>0.2381971857888705</c:v>
                </c:pt>
                <c:pt idx="3">
                  <c:v>0.2569238556656302</c:v>
                </c:pt>
                <c:pt idx="4">
                  <c:v>0.27532154340836013</c:v>
                </c:pt>
                <c:pt idx="5">
                  <c:v>0.25321817277766523</c:v>
                </c:pt>
                <c:pt idx="6">
                  <c:v>0.26130771339433734</c:v>
                </c:pt>
                <c:pt idx="7">
                  <c:v>0.28445108927808627</c:v>
                </c:pt>
                <c:pt idx="8">
                  <c:v>0.30072316154002854</c:v>
                </c:pt>
                <c:pt idx="9">
                  <c:v>0.27976196350501831</c:v>
                </c:pt>
                <c:pt idx="10">
                  <c:v>0.29712120146314014</c:v>
                </c:pt>
                <c:pt idx="11">
                  <c:v>0.30667425217833938</c:v>
                </c:pt>
                <c:pt idx="12">
                  <c:v>0.28871712367095692</c:v>
                </c:pt>
                <c:pt idx="13">
                  <c:v>0.29374953158959755</c:v>
                </c:pt>
                <c:pt idx="14">
                  <c:v>0.30903022738373037</c:v>
                </c:pt>
                <c:pt idx="15">
                  <c:v>0.28444781988402051</c:v>
                </c:pt>
                <c:pt idx="16">
                  <c:v>0.28239077659031253</c:v>
                </c:pt>
                <c:pt idx="17">
                  <c:v>0.33222142535483762</c:v>
                </c:pt>
                <c:pt idx="18">
                  <c:v>0.33838817080795008</c:v>
                </c:pt>
                <c:pt idx="19">
                  <c:v>0.24933371406815152</c:v>
                </c:pt>
                <c:pt idx="20">
                  <c:v>0.27651197780120185</c:v>
                </c:pt>
                <c:pt idx="21">
                  <c:v>0.34438488569633313</c:v>
                </c:pt>
                <c:pt idx="22">
                  <c:v>0.31104310124968121</c:v>
                </c:pt>
                <c:pt idx="23">
                  <c:v>0.24114644431057988</c:v>
                </c:pt>
                <c:pt idx="24">
                  <c:v>0.36939184491431842</c:v>
                </c:pt>
                <c:pt idx="25">
                  <c:v>0.35777003484320558</c:v>
                </c:pt>
                <c:pt idx="26">
                  <c:v>0.23664664447767661</c:v>
                </c:pt>
                <c:pt idx="27">
                  <c:v>0.33091987832164316</c:v>
                </c:pt>
                <c:pt idx="28">
                  <c:v>0.33941053836405999</c:v>
                </c:pt>
                <c:pt idx="29">
                  <c:v>0.33187644463122506</c:v>
                </c:pt>
                <c:pt idx="30">
                  <c:v>0.32906064023403042</c:v>
                </c:pt>
                <c:pt idx="31">
                  <c:v>0.32728375022001449</c:v>
                </c:pt>
                <c:pt idx="32">
                  <c:v>0.3606848234865947</c:v>
                </c:pt>
                <c:pt idx="33">
                  <c:v>0.38138112835080706</c:v>
                </c:pt>
                <c:pt idx="34">
                  <c:v>0.38201839303000967</c:v>
                </c:pt>
                <c:pt idx="35">
                  <c:v>0.33503719823877726</c:v>
                </c:pt>
                <c:pt idx="36">
                  <c:v>0.37406662837449739</c:v>
                </c:pt>
                <c:pt idx="37">
                  <c:v>0.27313793328546249</c:v>
                </c:pt>
                <c:pt idx="38">
                  <c:v>0.37951114306254491</c:v>
                </c:pt>
                <c:pt idx="39">
                  <c:v>0.34922021796317176</c:v>
                </c:pt>
                <c:pt idx="40">
                  <c:v>0.38058788378909031</c:v>
                </c:pt>
                <c:pt idx="41">
                  <c:v>0.39933497801136975</c:v>
                </c:pt>
                <c:pt idx="42">
                  <c:v>0.37592005587492611</c:v>
                </c:pt>
                <c:pt idx="43">
                  <c:v>0.38719895579644398</c:v>
                </c:pt>
                <c:pt idx="44">
                  <c:v>0.41892418903296796</c:v>
                </c:pt>
                <c:pt idx="45">
                  <c:v>0.41852936044820971</c:v>
                </c:pt>
                <c:pt idx="46">
                  <c:v>0.42764786795048143</c:v>
                </c:pt>
                <c:pt idx="47">
                  <c:v>0.44382185999126766</c:v>
                </c:pt>
              </c:numCache>
            </c:numRef>
          </c:val>
          <c:extLst>
            <c:ext xmlns:c16="http://schemas.microsoft.com/office/drawing/2014/chart" uri="{C3380CC4-5D6E-409C-BE32-E72D297353CC}">
              <c16:uniqueId val="{00000001-1785-4884-B2B9-6D6813BCCEA8}"/>
            </c:ext>
          </c:extLst>
        </c:ser>
        <c:ser>
          <c:idx val="8"/>
          <c:order val="8"/>
          <c:tx>
            <c:strRef>
              <c:f>'Physical - audience'!$J$1</c:f>
              <c:strCache>
                <c:ptCount val="1"/>
                <c:pt idx="0">
                  <c:v>YA % Physical Collection</c:v>
                </c:pt>
              </c:strCache>
            </c:strRef>
          </c:tx>
          <c:spPr>
            <a:solidFill>
              <a:schemeClr val="accent5">
                <a:lumMod val="20000"/>
                <a:lumOff val="80000"/>
              </a:schemeClr>
            </a:solidFill>
            <a:ln>
              <a:noFill/>
            </a:ln>
            <a:effectLst/>
          </c:spPr>
          <c:invertIfNegative val="0"/>
          <c:cat>
            <c:strRef>
              <c:f>'Physical - audience'!$A$2:$A$49</c:f>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f>'Physical - audience'!$J$2:$J$49</c:f>
              <c:numCache>
                <c:formatCode>0%</c:formatCode>
                <c:ptCount val="48"/>
                <c:pt idx="0">
                  <c:v>1.4121457083322873E-2</c:v>
                </c:pt>
                <c:pt idx="1">
                  <c:v>7.0750146982105452E-2</c:v>
                </c:pt>
                <c:pt idx="2">
                  <c:v>3.7732395262956832E-2</c:v>
                </c:pt>
                <c:pt idx="3">
                  <c:v>3.8722973461566272E-2</c:v>
                </c:pt>
                <c:pt idx="4">
                  <c:v>2.9240353697749195E-2</c:v>
                </c:pt>
                <c:pt idx="5">
                  <c:v>5.4934531592420031E-2</c:v>
                </c:pt>
                <c:pt idx="6">
                  <c:v>5.0178182150456226E-2</c:v>
                </c:pt>
                <c:pt idx="7">
                  <c:v>3.4344297308842378E-2</c:v>
                </c:pt>
                <c:pt idx="8">
                  <c:v>2.4801385210837239E-2</c:v>
                </c:pt>
                <c:pt idx="9">
                  <c:v>4.6304611710369196E-2</c:v>
                </c:pt>
                <c:pt idx="10">
                  <c:v>4.192459200900394E-2</c:v>
                </c:pt>
                <c:pt idx="11">
                  <c:v>3.924005150163188E-2</c:v>
                </c:pt>
                <c:pt idx="12">
                  <c:v>6.1345831001678792E-2</c:v>
                </c:pt>
                <c:pt idx="13">
                  <c:v>5.7333433260885858E-2</c:v>
                </c:pt>
                <c:pt idx="14">
                  <c:v>2.9047050523688066E-2</c:v>
                </c:pt>
                <c:pt idx="15">
                  <c:v>7.3697360295839925E-2</c:v>
                </c:pt>
                <c:pt idx="16">
                  <c:v>8.0167340028128892E-2</c:v>
                </c:pt>
                <c:pt idx="17">
                  <c:v>3.3957669663258666E-2</c:v>
                </c:pt>
                <c:pt idx="18">
                  <c:v>2.7581093066197531E-2</c:v>
                </c:pt>
                <c:pt idx="19">
                  <c:v>3.2370391522304712E-2</c:v>
                </c:pt>
                <c:pt idx="20">
                  <c:v>9.4705262304386612E-2</c:v>
                </c:pt>
                <c:pt idx="21">
                  <c:v>3.1936762572627626E-2</c:v>
                </c:pt>
                <c:pt idx="22">
                  <c:v>6.0239734761540424E-2</c:v>
                </c:pt>
                <c:pt idx="23">
                  <c:v>3.6365365714466885E-2</c:v>
                </c:pt>
                <c:pt idx="24">
                  <c:v>5.5703243221136151E-2</c:v>
                </c:pt>
                <c:pt idx="25">
                  <c:v>2.7177700348432057E-2</c:v>
                </c:pt>
                <c:pt idx="26">
                  <c:v>3.5134146298144722E-2</c:v>
                </c:pt>
                <c:pt idx="27">
                  <c:v>4.6232747567689872E-2</c:v>
                </c:pt>
                <c:pt idx="28">
                  <c:v>5.1138453991742633E-2</c:v>
                </c:pt>
                <c:pt idx="29">
                  <c:v>5.8405127127547807E-2</c:v>
                </c:pt>
                <c:pt idx="30">
                  <c:v>6.356561449738167E-2</c:v>
                </c:pt>
                <c:pt idx="31">
                  <c:v>5.326631855487976E-2</c:v>
                </c:pt>
                <c:pt idx="32">
                  <c:v>4.8010433094747056E-2</c:v>
                </c:pt>
                <c:pt idx="33">
                  <c:v>2.7420344981162054E-2</c:v>
                </c:pt>
                <c:pt idx="34">
                  <c:v>3.4648273636656984E-2</c:v>
                </c:pt>
                <c:pt idx="35">
                  <c:v>7.9946690959394037E-2</c:v>
                </c:pt>
                <c:pt idx="36">
                  <c:v>4.7745548535324527E-2</c:v>
                </c:pt>
                <c:pt idx="37">
                  <c:v>0.15105424636072851</c:v>
                </c:pt>
                <c:pt idx="38">
                  <c:v>4.9029475197699499E-2</c:v>
                </c:pt>
                <c:pt idx="39">
                  <c:v>7.514092446448703E-2</c:v>
                </c:pt>
                <c:pt idx="40">
                  <c:v>5.1873772870841987E-2</c:v>
                </c:pt>
                <c:pt idx="41">
                  <c:v>4.3762737316314491E-2</c:v>
                </c:pt>
                <c:pt idx="42">
                  <c:v>7.4867028420996073E-2</c:v>
                </c:pt>
                <c:pt idx="43">
                  <c:v>8.2310618722442414E-2</c:v>
                </c:pt>
                <c:pt idx="44">
                  <c:v>6.8585734780004737E-2</c:v>
                </c:pt>
                <c:pt idx="45">
                  <c:v>7.4229881937847741E-2</c:v>
                </c:pt>
                <c:pt idx="46">
                  <c:v>6.8156808803301244E-2</c:v>
                </c:pt>
                <c:pt idx="47">
                  <c:v>5.9380002910784456E-2</c:v>
                </c:pt>
              </c:numCache>
            </c:numRef>
          </c:val>
          <c:extLst>
            <c:ext xmlns:c16="http://schemas.microsoft.com/office/drawing/2014/chart" uri="{C3380CC4-5D6E-409C-BE32-E72D297353CC}">
              <c16:uniqueId val="{00000002-1785-4884-B2B9-6D6813BCCEA8}"/>
            </c:ext>
          </c:extLst>
        </c:ser>
        <c:dLbls>
          <c:showLegendKey val="0"/>
          <c:showVal val="0"/>
          <c:showCatName val="0"/>
          <c:showSerName val="0"/>
          <c:showPercent val="0"/>
          <c:showBubbleSize val="0"/>
        </c:dLbls>
        <c:gapWidth val="219"/>
        <c:overlap val="100"/>
        <c:axId val="526996184"/>
        <c:axId val="527000120"/>
        <c:extLst>
          <c:ext xmlns:c15="http://schemas.microsoft.com/office/drawing/2012/chart" uri="{02D57815-91ED-43cb-92C2-25804820EDAC}">
            <c15:filteredBarSeries>
              <c15:ser>
                <c:idx val="0"/>
                <c:order val="0"/>
                <c:tx>
                  <c:strRef>
                    <c:extLst>
                      <c:ext uri="{02D57815-91ED-43cb-92C2-25804820EDAC}">
                        <c15:formulaRef>
                          <c15:sqref>'Physical - audience'!$B$1</c15:sqref>
                        </c15:formulaRef>
                      </c:ext>
                    </c:extLst>
                    <c:strCache>
                      <c:ptCount val="1"/>
                      <c:pt idx="0">
                        <c:v>Total Print Materials</c:v>
                      </c:pt>
                    </c:strCache>
                  </c:strRef>
                </c:tx>
                <c:spPr>
                  <a:solidFill>
                    <a:schemeClr val="accent1"/>
                  </a:solidFill>
                  <a:ln>
                    <a:noFill/>
                  </a:ln>
                  <a:effectLst/>
                </c:spPr>
                <c:invertIfNegative val="0"/>
                <c:cat>
                  <c:strRef>
                    <c:extLst>
                      <c:ext uri="{02D57815-91ED-43cb-92C2-25804820EDAC}">
                        <c15:formulaRef>
                          <c15:sqref>'Physical - audience'!$A$2:$A$49</c15:sqref>
                        </c15:formulaRef>
                      </c:ext>
                    </c:extLst>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extLst>
                      <c:ext uri="{02D57815-91ED-43cb-92C2-25804820EDAC}">
                        <c15:formulaRef>
                          <c15:sqref>'Physical - audience'!$B$2:$B$49</c15:sqref>
                        </c15:formulaRef>
                      </c:ext>
                    </c:extLst>
                    <c:numCache>
                      <c:formatCode>#,##0</c:formatCode>
                      <c:ptCount val="48"/>
                      <c:pt idx="0">
                        <c:v>300882</c:v>
                      </c:pt>
                      <c:pt idx="1">
                        <c:v>111056</c:v>
                      </c:pt>
                      <c:pt idx="2">
                        <c:v>112392</c:v>
                      </c:pt>
                      <c:pt idx="3">
                        <c:v>21817</c:v>
                      </c:pt>
                      <c:pt idx="4">
                        <c:v>23520</c:v>
                      </c:pt>
                      <c:pt idx="5">
                        <c:v>48305</c:v>
                      </c:pt>
                      <c:pt idx="6">
                        <c:v>69664</c:v>
                      </c:pt>
                      <c:pt idx="7">
                        <c:v>18441</c:v>
                      </c:pt>
                      <c:pt idx="8">
                        <c:v>17495</c:v>
                      </c:pt>
                      <c:pt idx="9">
                        <c:v>86456</c:v>
                      </c:pt>
                      <c:pt idx="10">
                        <c:v>99375</c:v>
                      </c:pt>
                      <c:pt idx="11">
                        <c:v>59981</c:v>
                      </c:pt>
                      <c:pt idx="12">
                        <c:v>25688</c:v>
                      </c:pt>
                      <c:pt idx="13">
                        <c:v>24034</c:v>
                      </c:pt>
                      <c:pt idx="14">
                        <c:v>65309</c:v>
                      </c:pt>
                      <c:pt idx="15">
                        <c:v>121459</c:v>
                      </c:pt>
                      <c:pt idx="16">
                        <c:v>101131</c:v>
                      </c:pt>
                      <c:pt idx="17">
                        <c:v>52959</c:v>
                      </c:pt>
                      <c:pt idx="18">
                        <c:v>56242</c:v>
                      </c:pt>
                      <c:pt idx="19">
                        <c:v>102013</c:v>
                      </c:pt>
                      <c:pt idx="20">
                        <c:v>101022</c:v>
                      </c:pt>
                      <c:pt idx="21">
                        <c:v>112937</c:v>
                      </c:pt>
                      <c:pt idx="22">
                        <c:v>33757</c:v>
                      </c:pt>
                      <c:pt idx="23">
                        <c:v>28988</c:v>
                      </c:pt>
                      <c:pt idx="24">
                        <c:v>22335</c:v>
                      </c:pt>
                      <c:pt idx="25">
                        <c:v>19214</c:v>
                      </c:pt>
                      <c:pt idx="26">
                        <c:v>240913</c:v>
                      </c:pt>
                      <c:pt idx="27">
                        <c:v>32515</c:v>
                      </c:pt>
                      <c:pt idx="28">
                        <c:v>20256</c:v>
                      </c:pt>
                      <c:pt idx="29">
                        <c:v>79538</c:v>
                      </c:pt>
                      <c:pt idx="30">
                        <c:v>79857</c:v>
                      </c:pt>
                      <c:pt idx="31">
                        <c:v>131396</c:v>
                      </c:pt>
                      <c:pt idx="32">
                        <c:v>60334</c:v>
                      </c:pt>
                      <c:pt idx="33">
                        <c:v>75089</c:v>
                      </c:pt>
                      <c:pt idx="34">
                        <c:v>22126</c:v>
                      </c:pt>
                      <c:pt idx="35">
                        <c:v>50103</c:v>
                      </c:pt>
                      <c:pt idx="36">
                        <c:v>11313</c:v>
                      </c:pt>
                      <c:pt idx="37">
                        <c:v>66496</c:v>
                      </c:pt>
                      <c:pt idx="38">
                        <c:v>12574</c:v>
                      </c:pt>
                      <c:pt idx="39">
                        <c:v>85473</c:v>
                      </c:pt>
                      <c:pt idx="40">
                        <c:v>29889</c:v>
                      </c:pt>
                      <c:pt idx="41">
                        <c:v>8319</c:v>
                      </c:pt>
                      <c:pt idx="42">
                        <c:v>33134</c:v>
                      </c:pt>
                      <c:pt idx="43">
                        <c:v>57335</c:v>
                      </c:pt>
                      <c:pt idx="44">
                        <c:v>255978</c:v>
                      </c:pt>
                      <c:pt idx="45">
                        <c:v>48103</c:v>
                      </c:pt>
                      <c:pt idx="46">
                        <c:v>39069</c:v>
                      </c:pt>
                      <c:pt idx="47">
                        <c:v>22769</c:v>
                      </c:pt>
                    </c:numCache>
                  </c:numRef>
                </c:val>
                <c:extLst>
                  <c:ext xmlns:c16="http://schemas.microsoft.com/office/drawing/2014/chart" uri="{C3380CC4-5D6E-409C-BE32-E72D297353CC}">
                    <c16:uniqueId val="{00000003-1785-4884-B2B9-6D6813BCCEA8}"/>
                  </c:ext>
                </c:extLst>
              </c15:ser>
            </c15:filteredBarSeries>
            <c15:filteredBarSeries>
              <c15:ser>
                <c:idx val="1"/>
                <c:order val="1"/>
                <c:tx>
                  <c:strRef>
                    <c:extLst xmlns:c15="http://schemas.microsoft.com/office/drawing/2012/chart">
                      <c:ext xmlns:c15="http://schemas.microsoft.com/office/drawing/2012/chart" uri="{02D57815-91ED-43cb-92C2-25804820EDAC}">
                        <c15:formulaRef>
                          <c15:sqref>'Physical - audience'!$D$1</c15:sqref>
                        </c15:formulaRef>
                      </c:ext>
                    </c:extLst>
                    <c:strCache>
                      <c:ptCount val="1"/>
                      <c:pt idx="0">
                        <c:v>Total Physical Collection</c:v>
                      </c:pt>
                    </c:strCache>
                  </c:strRef>
                </c:tx>
                <c:spPr>
                  <a:solidFill>
                    <a:schemeClr val="accent3"/>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extLst xmlns:c15="http://schemas.microsoft.com/office/drawing/2012/chart">
                      <c:ext xmlns:c15="http://schemas.microsoft.com/office/drawing/2012/chart" uri="{02D57815-91ED-43cb-92C2-25804820EDAC}">
                        <c15:formulaRef>
                          <c15:sqref>'Physical - audience'!$D$2:$D$49</c15:sqref>
                        </c15:formulaRef>
                      </c:ext>
                    </c:extLst>
                    <c:numCache>
                      <c:formatCode>#,##0</c:formatCode>
                      <c:ptCount val="48"/>
                      <c:pt idx="0">
                        <c:v>318664</c:v>
                      </c:pt>
                      <c:pt idx="1">
                        <c:v>120763</c:v>
                      </c:pt>
                      <c:pt idx="2">
                        <c:v>125648</c:v>
                      </c:pt>
                      <c:pt idx="3">
                        <c:v>27658</c:v>
                      </c:pt>
                      <c:pt idx="4">
                        <c:v>29856</c:v>
                      </c:pt>
                      <c:pt idx="5">
                        <c:v>54301</c:v>
                      </c:pt>
                      <c:pt idx="6">
                        <c:v>76607</c:v>
                      </c:pt>
                      <c:pt idx="7">
                        <c:v>23410</c:v>
                      </c:pt>
                      <c:pt idx="8">
                        <c:v>19636</c:v>
                      </c:pt>
                      <c:pt idx="9">
                        <c:v>101329</c:v>
                      </c:pt>
                      <c:pt idx="10">
                        <c:v>113728</c:v>
                      </c:pt>
                      <c:pt idx="11">
                        <c:v>66794</c:v>
                      </c:pt>
                      <c:pt idx="12">
                        <c:v>28592</c:v>
                      </c:pt>
                      <c:pt idx="13">
                        <c:v>26686</c:v>
                      </c:pt>
                      <c:pt idx="14">
                        <c:v>73708</c:v>
                      </c:pt>
                      <c:pt idx="15">
                        <c:v>140887</c:v>
                      </c:pt>
                      <c:pt idx="16">
                        <c:v>111629</c:v>
                      </c:pt>
                      <c:pt idx="17">
                        <c:v>59957</c:v>
                      </c:pt>
                      <c:pt idx="18">
                        <c:v>68779</c:v>
                      </c:pt>
                      <c:pt idx="19">
                        <c:v>126072</c:v>
                      </c:pt>
                      <c:pt idx="20">
                        <c:v>110997</c:v>
                      </c:pt>
                      <c:pt idx="21">
                        <c:v>128911</c:v>
                      </c:pt>
                      <c:pt idx="22">
                        <c:v>39210</c:v>
                      </c:pt>
                      <c:pt idx="23">
                        <c:v>31541</c:v>
                      </c:pt>
                      <c:pt idx="24">
                        <c:v>24451</c:v>
                      </c:pt>
                      <c:pt idx="25">
                        <c:v>21525</c:v>
                      </c:pt>
                      <c:pt idx="26">
                        <c:v>281521</c:v>
                      </c:pt>
                      <c:pt idx="27">
                        <c:v>39777</c:v>
                      </c:pt>
                      <c:pt idx="28">
                        <c:v>24463</c:v>
                      </c:pt>
                      <c:pt idx="29">
                        <c:v>95180</c:v>
                      </c:pt>
                      <c:pt idx="30">
                        <c:v>89561</c:v>
                      </c:pt>
                      <c:pt idx="31">
                        <c:v>153399</c:v>
                      </c:pt>
                      <c:pt idx="32">
                        <c:v>65944</c:v>
                      </c:pt>
                      <c:pt idx="33">
                        <c:v>83077</c:v>
                      </c:pt>
                      <c:pt idx="34">
                        <c:v>24792</c:v>
                      </c:pt>
                      <c:pt idx="35">
                        <c:v>59277</c:v>
                      </c:pt>
                      <c:pt idx="36">
                        <c:v>13928</c:v>
                      </c:pt>
                      <c:pt idx="37">
                        <c:v>76595</c:v>
                      </c:pt>
                      <c:pt idx="38">
                        <c:v>13910</c:v>
                      </c:pt>
                      <c:pt idx="39">
                        <c:v>106440</c:v>
                      </c:pt>
                      <c:pt idx="40">
                        <c:v>35143</c:v>
                      </c:pt>
                      <c:pt idx="41">
                        <c:v>9323</c:v>
                      </c:pt>
                      <c:pt idx="42">
                        <c:v>37226</c:v>
                      </c:pt>
                      <c:pt idx="43">
                        <c:v>62823</c:v>
                      </c:pt>
                      <c:pt idx="44">
                        <c:v>287188</c:v>
                      </c:pt>
                      <c:pt idx="45">
                        <c:v>51583</c:v>
                      </c:pt>
                      <c:pt idx="46">
                        <c:v>43620</c:v>
                      </c:pt>
                      <c:pt idx="47">
                        <c:v>27484</c:v>
                      </c:pt>
                    </c:numCache>
                  </c:numRef>
                </c:val>
                <c:extLst xmlns:c15="http://schemas.microsoft.com/office/drawing/2012/chart">
                  <c:ext xmlns:c16="http://schemas.microsoft.com/office/drawing/2014/chart" uri="{C3380CC4-5D6E-409C-BE32-E72D297353CC}">
                    <c16:uniqueId val="{00000004-1785-4884-B2B9-6D6813BCCEA8}"/>
                  </c:ext>
                </c:extLst>
              </c15:ser>
            </c15:filteredBarSeries>
            <c15:filteredBarSeries>
              <c15:ser>
                <c:idx val="2"/>
                <c:order val="2"/>
                <c:tx>
                  <c:strRef>
                    <c:extLst xmlns:c15="http://schemas.microsoft.com/office/drawing/2012/chart">
                      <c:ext xmlns:c15="http://schemas.microsoft.com/office/drawing/2012/chart" uri="{02D57815-91ED-43cb-92C2-25804820EDAC}">
                        <c15:formulaRef>
                          <c15:sqref>'Physical - audience'!$C$1</c15:sqref>
                        </c15:formulaRef>
                      </c:ext>
                    </c:extLst>
                    <c:strCache>
                      <c:ptCount val="1"/>
                      <c:pt idx="0">
                        <c:v>Print % of Physical Collection</c:v>
                      </c:pt>
                    </c:strCache>
                  </c:strRef>
                </c:tx>
                <c:spPr>
                  <a:solidFill>
                    <a:schemeClr val="accent5"/>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extLst xmlns:c15="http://schemas.microsoft.com/office/drawing/2012/chart">
                      <c:ext xmlns:c15="http://schemas.microsoft.com/office/drawing/2012/chart" uri="{02D57815-91ED-43cb-92C2-25804820EDAC}">
                        <c15:formulaRef>
                          <c15:sqref>'Physical - audience'!$C$2:$C$49</c15:sqref>
                        </c15:formulaRef>
                      </c:ext>
                    </c:extLst>
                    <c:numCache>
                      <c:formatCode>0%</c:formatCode>
                      <c:ptCount val="48"/>
                      <c:pt idx="0">
                        <c:v>0.9441982778098561</c:v>
                      </c:pt>
                      <c:pt idx="1">
                        <c:v>0.91961941985541928</c:v>
                      </c:pt>
                      <c:pt idx="2">
                        <c:v>0.89449891761110401</c:v>
                      </c:pt>
                      <c:pt idx="3">
                        <c:v>0.78881336322221418</c:v>
                      </c:pt>
                      <c:pt idx="4">
                        <c:v>0.78778135048231512</c:v>
                      </c:pt>
                      <c:pt idx="5">
                        <c:v>0.8895784608018269</c:v>
                      </c:pt>
                      <c:pt idx="6">
                        <c:v>0.9093685955591525</c:v>
                      </c:pt>
                      <c:pt idx="7">
                        <c:v>0.78774028193079881</c:v>
                      </c:pt>
                      <c:pt idx="8">
                        <c:v>0.89096557343654514</c:v>
                      </c:pt>
                      <c:pt idx="9">
                        <c:v>0.85322069693769798</c:v>
                      </c:pt>
                      <c:pt idx="10">
                        <c:v>0.87379537141249297</c:v>
                      </c:pt>
                      <c:pt idx="11">
                        <c:v>0.89799982034314463</c:v>
                      </c:pt>
                      <c:pt idx="12">
                        <c:v>0.89843312814773368</c:v>
                      </c:pt>
                      <c:pt idx="13">
                        <c:v>0.90062204901446452</c:v>
                      </c:pt>
                      <c:pt idx="14">
                        <c:v>0.88605036088348621</c:v>
                      </c:pt>
                      <c:pt idx="15">
                        <c:v>0.86210225215953207</c:v>
                      </c:pt>
                      <c:pt idx="16">
                        <c:v>0.90595633751086191</c:v>
                      </c:pt>
                      <c:pt idx="17">
                        <c:v>0.88328301949730637</c:v>
                      </c:pt>
                      <c:pt idx="18">
                        <c:v>0.81772052516029603</c:v>
                      </c:pt>
                      <c:pt idx="19">
                        <c:v>0.80916460435306814</c:v>
                      </c:pt>
                      <c:pt idx="20">
                        <c:v>0.91013270628935916</c:v>
                      </c:pt>
                      <c:pt idx="21">
                        <c:v>0.87608505092660827</c:v>
                      </c:pt>
                      <c:pt idx="22">
                        <c:v>0.86092833460851825</c:v>
                      </c:pt>
                      <c:pt idx="23">
                        <c:v>0.91905773437747695</c:v>
                      </c:pt>
                      <c:pt idx="24">
                        <c:v>0.91345957220563578</c:v>
                      </c:pt>
                      <c:pt idx="25">
                        <c:v>0.89263646922183504</c:v>
                      </c:pt>
                      <c:pt idx="26">
                        <c:v>0.8557549880825942</c:v>
                      </c:pt>
                      <c:pt idx="27">
                        <c:v>0.8174321844281871</c:v>
                      </c:pt>
                      <c:pt idx="28">
                        <c:v>0.82802599844663372</c:v>
                      </c:pt>
                      <c:pt idx="29">
                        <c:v>0.83565875183862159</c:v>
                      </c:pt>
                      <c:pt idx="30">
                        <c:v>0.89164926698004709</c:v>
                      </c:pt>
                      <c:pt idx="31">
                        <c:v>0.85656360210953131</c:v>
                      </c:pt>
                      <c:pt idx="32">
                        <c:v>0.91492781754215702</c:v>
                      </c:pt>
                      <c:pt idx="33">
                        <c:v>0.90384823717755813</c:v>
                      </c:pt>
                      <c:pt idx="34">
                        <c:v>0.89246531139077123</c:v>
                      </c:pt>
                      <c:pt idx="35">
                        <c:v>0.84523508274710257</c:v>
                      </c:pt>
                      <c:pt idx="36">
                        <c:v>0.8122487076392878</c:v>
                      </c:pt>
                      <c:pt idx="37">
                        <c:v>0.86815066257588613</c:v>
                      </c:pt>
                      <c:pt idx="38">
                        <c:v>0.9039539899352983</c:v>
                      </c:pt>
                      <c:pt idx="39">
                        <c:v>0.80301578354002257</c:v>
                      </c:pt>
                      <c:pt idx="40">
                        <c:v>0.85049654269698094</c:v>
                      </c:pt>
                      <c:pt idx="41">
                        <c:v>0.8923093424863241</c:v>
                      </c:pt>
                      <c:pt idx="42">
                        <c:v>0.89007682802342447</c:v>
                      </c:pt>
                      <c:pt idx="43">
                        <c:v>0.91264345860592455</c:v>
                      </c:pt>
                      <c:pt idx="44">
                        <c:v>0.89132554284997978</c:v>
                      </c:pt>
                      <c:pt idx="45">
                        <c:v>0.93253591299459127</c:v>
                      </c:pt>
                      <c:pt idx="46">
                        <c:v>0.89566712517193947</c:v>
                      </c:pt>
                      <c:pt idx="47">
                        <c:v>0.82844564110027652</c:v>
                      </c:pt>
                    </c:numCache>
                  </c:numRef>
                </c:val>
                <c:extLst xmlns:c15="http://schemas.microsoft.com/office/drawing/2012/chart">
                  <c:ext xmlns:c16="http://schemas.microsoft.com/office/drawing/2014/chart" uri="{C3380CC4-5D6E-409C-BE32-E72D297353CC}">
                    <c16:uniqueId val="{00000005-1785-4884-B2B9-6D6813BCCEA8}"/>
                  </c:ext>
                </c:extLst>
              </c15:ser>
            </c15:filteredBarSeries>
            <c15:filteredBarSeries>
              <c15:ser>
                <c:idx val="3"/>
                <c:order val="3"/>
                <c:tx>
                  <c:strRef>
                    <c:extLst xmlns:c15="http://schemas.microsoft.com/office/drawing/2012/chart">
                      <c:ext xmlns:c15="http://schemas.microsoft.com/office/drawing/2012/chart" uri="{02D57815-91ED-43cb-92C2-25804820EDAC}">
                        <c15:formulaRef>
                          <c15:sqref>'Physical - audience'!$E$1</c15:sqref>
                        </c15:formulaRef>
                      </c:ext>
                    </c:extLst>
                    <c:strCache>
                      <c:ptCount val="1"/>
                      <c:pt idx="0">
                        <c:v>Adult Physical Materials</c:v>
                      </c:pt>
                    </c:strCache>
                  </c:strRef>
                </c:tx>
                <c:spPr>
                  <a:solidFill>
                    <a:schemeClr val="accent1">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extLst xmlns:c15="http://schemas.microsoft.com/office/drawing/2012/chart">
                      <c:ext xmlns:c15="http://schemas.microsoft.com/office/drawing/2012/chart" uri="{02D57815-91ED-43cb-92C2-25804820EDAC}">
                        <c15:formulaRef>
                          <c15:sqref>'Physical - audience'!$E$2:$E$49</c15:sqref>
                        </c15:formulaRef>
                      </c:ext>
                    </c:extLst>
                    <c:numCache>
                      <c:formatCode>#,##0</c:formatCode>
                      <c:ptCount val="48"/>
                      <c:pt idx="0">
                        <c:v>273665</c:v>
                      </c:pt>
                      <c:pt idx="1">
                        <c:v>89639</c:v>
                      </c:pt>
                      <c:pt idx="2">
                        <c:v>90960</c:v>
                      </c:pt>
                      <c:pt idx="3">
                        <c:v>19466</c:v>
                      </c:pt>
                      <c:pt idx="4">
                        <c:v>20757</c:v>
                      </c:pt>
                      <c:pt idx="5">
                        <c:v>37547</c:v>
                      </c:pt>
                      <c:pt idx="6">
                        <c:v>52716</c:v>
                      </c:pt>
                      <c:pt idx="7">
                        <c:v>15939</c:v>
                      </c:pt>
                      <c:pt idx="8">
                        <c:v>13236</c:v>
                      </c:pt>
                      <c:pt idx="9">
                        <c:v>68229</c:v>
                      </c:pt>
                      <c:pt idx="10">
                        <c:v>75167</c:v>
                      </c:pt>
                      <c:pt idx="11">
                        <c:v>43650</c:v>
                      </c:pt>
                      <c:pt idx="12">
                        <c:v>18570</c:v>
                      </c:pt>
                      <c:pt idx="13">
                        <c:v>17303</c:v>
                      </c:pt>
                      <c:pt idx="14">
                        <c:v>47508</c:v>
                      </c:pt>
                      <c:pt idx="15">
                        <c:v>90410</c:v>
                      </c:pt>
                      <c:pt idx="16">
                        <c:v>71157</c:v>
                      </c:pt>
                      <c:pt idx="17">
                        <c:v>37988</c:v>
                      </c:pt>
                      <c:pt idx="18">
                        <c:v>43573</c:v>
                      </c:pt>
                      <c:pt idx="19">
                        <c:v>79522</c:v>
                      </c:pt>
                      <c:pt idx="20">
                        <c:v>69810</c:v>
                      </c:pt>
                      <c:pt idx="21">
                        <c:v>80360</c:v>
                      </c:pt>
                      <c:pt idx="22">
                        <c:v>24427</c:v>
                      </c:pt>
                      <c:pt idx="23">
                        <c:v>19510</c:v>
                      </c:pt>
                      <c:pt idx="24">
                        <c:v>15044</c:v>
                      </c:pt>
                      <c:pt idx="25">
                        <c:v>13239</c:v>
                      </c:pt>
                      <c:pt idx="26">
                        <c:v>172779</c:v>
                      </c:pt>
                      <c:pt idx="27">
                        <c:v>24411</c:v>
                      </c:pt>
                      <c:pt idx="28">
                        <c:v>14895</c:v>
                      </c:pt>
                      <c:pt idx="29">
                        <c:v>57925</c:v>
                      </c:pt>
                      <c:pt idx="30">
                        <c:v>54348</c:v>
                      </c:pt>
                      <c:pt idx="31">
                        <c:v>92747</c:v>
                      </c:pt>
                      <c:pt idx="32">
                        <c:v>38966</c:v>
                      </c:pt>
                      <c:pt idx="33">
                        <c:v>49007</c:v>
                      </c:pt>
                      <c:pt idx="34">
                        <c:v>14434</c:v>
                      </c:pt>
                      <c:pt idx="35">
                        <c:v>34497</c:v>
                      </c:pt>
                      <c:pt idx="36">
                        <c:v>8053</c:v>
                      </c:pt>
                      <c:pt idx="37">
                        <c:v>44104</c:v>
                      </c:pt>
                      <c:pt idx="38">
                        <c:v>7968</c:v>
                      </c:pt>
                      <c:pt idx="39">
                        <c:v>60413</c:v>
                      </c:pt>
                      <c:pt idx="40">
                        <c:v>19924</c:v>
                      </c:pt>
                      <c:pt idx="41">
                        <c:v>5192</c:v>
                      </c:pt>
                      <c:pt idx="42">
                        <c:v>20445</c:v>
                      </c:pt>
                      <c:pt idx="43">
                        <c:v>33324</c:v>
                      </c:pt>
                      <c:pt idx="44">
                        <c:v>147118</c:v>
                      </c:pt>
                      <c:pt idx="45">
                        <c:v>26165</c:v>
                      </c:pt>
                      <c:pt idx="46">
                        <c:v>21979</c:v>
                      </c:pt>
                      <c:pt idx="47">
                        <c:v>13646</c:v>
                      </c:pt>
                    </c:numCache>
                  </c:numRef>
                </c:val>
                <c:extLst xmlns:c15="http://schemas.microsoft.com/office/drawing/2012/chart">
                  <c:ext xmlns:c16="http://schemas.microsoft.com/office/drawing/2014/chart" uri="{C3380CC4-5D6E-409C-BE32-E72D297353CC}">
                    <c16:uniqueId val="{00000006-1785-4884-B2B9-6D6813BCCEA8}"/>
                  </c:ext>
                </c:extLst>
              </c15:ser>
            </c15:filteredBarSeries>
            <c15:filteredBarSeries>
              <c15:ser>
                <c:idx val="5"/>
                <c:order val="5"/>
                <c:tx>
                  <c:strRef>
                    <c:extLst xmlns:c15="http://schemas.microsoft.com/office/drawing/2012/chart">
                      <c:ext xmlns:c15="http://schemas.microsoft.com/office/drawing/2012/chart" uri="{02D57815-91ED-43cb-92C2-25804820EDAC}">
                        <c15:formulaRef>
                          <c15:sqref>'Physical - audience'!$G$1</c15:sqref>
                        </c15:formulaRef>
                      </c:ext>
                    </c:extLst>
                    <c:strCache>
                      <c:ptCount val="1"/>
                      <c:pt idx="0">
                        <c:v>Children Physical Materials</c:v>
                      </c:pt>
                    </c:strCache>
                  </c:strRef>
                </c:tx>
                <c:spPr>
                  <a:solidFill>
                    <a:schemeClr val="accent5">
                      <a:lumMod val="60000"/>
                    </a:schemeClr>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extLst xmlns:c15="http://schemas.microsoft.com/office/drawing/2012/chart">
                      <c:ext xmlns:c15="http://schemas.microsoft.com/office/drawing/2012/chart" uri="{02D57815-91ED-43cb-92C2-25804820EDAC}">
                        <c15:formulaRef>
                          <c15:sqref>'Physical - audience'!$G$2:$G$49</c15:sqref>
                        </c15:formulaRef>
                      </c:ext>
                    </c:extLst>
                    <c:numCache>
                      <c:formatCode>#,##0</c:formatCode>
                      <c:ptCount val="48"/>
                      <c:pt idx="0">
                        <c:v>40499</c:v>
                      </c:pt>
                      <c:pt idx="1">
                        <c:v>22530</c:v>
                      </c:pt>
                      <c:pt idx="2">
                        <c:v>29929</c:v>
                      </c:pt>
                      <c:pt idx="3">
                        <c:v>7106</c:v>
                      </c:pt>
                      <c:pt idx="4">
                        <c:v>8220</c:v>
                      </c:pt>
                      <c:pt idx="5">
                        <c:v>13750</c:v>
                      </c:pt>
                      <c:pt idx="6">
                        <c:v>20018</c:v>
                      </c:pt>
                      <c:pt idx="7">
                        <c:v>6659</c:v>
                      </c:pt>
                      <c:pt idx="8">
                        <c:v>5905</c:v>
                      </c:pt>
                      <c:pt idx="9">
                        <c:v>28348</c:v>
                      </c:pt>
                      <c:pt idx="10">
                        <c:v>33791</c:v>
                      </c:pt>
                      <c:pt idx="11">
                        <c:v>20484</c:v>
                      </c:pt>
                      <c:pt idx="12">
                        <c:v>8255</c:v>
                      </c:pt>
                      <c:pt idx="13">
                        <c:v>7839</c:v>
                      </c:pt>
                      <c:pt idx="14">
                        <c:v>22778</c:v>
                      </c:pt>
                      <c:pt idx="15">
                        <c:v>40075</c:v>
                      </c:pt>
                      <c:pt idx="16">
                        <c:v>31523</c:v>
                      </c:pt>
                      <c:pt idx="17">
                        <c:v>19919</c:v>
                      </c:pt>
                      <c:pt idx="18">
                        <c:v>23274</c:v>
                      </c:pt>
                      <c:pt idx="19">
                        <c:v>31434</c:v>
                      </c:pt>
                      <c:pt idx="20">
                        <c:v>30692</c:v>
                      </c:pt>
                      <c:pt idx="21">
                        <c:v>44395</c:v>
                      </c:pt>
                      <c:pt idx="22">
                        <c:v>12196</c:v>
                      </c:pt>
                      <c:pt idx="23">
                        <c:v>7606</c:v>
                      </c:pt>
                      <c:pt idx="24">
                        <c:v>9032</c:v>
                      </c:pt>
                      <c:pt idx="25">
                        <c:v>7701</c:v>
                      </c:pt>
                      <c:pt idx="26">
                        <c:v>66621</c:v>
                      </c:pt>
                      <c:pt idx="27">
                        <c:v>13163</c:v>
                      </c:pt>
                      <c:pt idx="28">
                        <c:v>8303</c:v>
                      </c:pt>
                      <c:pt idx="29">
                        <c:v>31588</c:v>
                      </c:pt>
                      <c:pt idx="30">
                        <c:v>29471</c:v>
                      </c:pt>
                      <c:pt idx="31">
                        <c:v>50205</c:v>
                      </c:pt>
                      <c:pt idx="32">
                        <c:v>23785</c:v>
                      </c:pt>
                      <c:pt idx="33">
                        <c:v>31684</c:v>
                      </c:pt>
                      <c:pt idx="34">
                        <c:v>9471</c:v>
                      </c:pt>
                      <c:pt idx="35">
                        <c:v>19860</c:v>
                      </c:pt>
                      <c:pt idx="36">
                        <c:v>5210</c:v>
                      </c:pt>
                      <c:pt idx="37">
                        <c:v>20921</c:v>
                      </c:pt>
                      <c:pt idx="38">
                        <c:v>5279</c:v>
                      </c:pt>
                      <c:pt idx="39">
                        <c:v>37171</c:v>
                      </c:pt>
                      <c:pt idx="40">
                        <c:v>13375</c:v>
                      </c:pt>
                      <c:pt idx="41">
                        <c:v>3723</c:v>
                      </c:pt>
                      <c:pt idx="42">
                        <c:v>13994</c:v>
                      </c:pt>
                      <c:pt idx="43">
                        <c:v>24325</c:v>
                      </c:pt>
                      <c:pt idx="44">
                        <c:v>120310</c:v>
                      </c:pt>
                      <c:pt idx="45">
                        <c:v>21589</c:v>
                      </c:pt>
                      <c:pt idx="46">
                        <c:v>18654</c:v>
                      </c:pt>
                      <c:pt idx="47">
                        <c:v>12198</c:v>
                      </c:pt>
                    </c:numCache>
                  </c:numRef>
                </c:val>
                <c:extLst xmlns:c15="http://schemas.microsoft.com/office/drawing/2012/chart">
                  <c:ext xmlns:c16="http://schemas.microsoft.com/office/drawing/2014/chart" uri="{C3380CC4-5D6E-409C-BE32-E72D297353CC}">
                    <c16:uniqueId val="{00000007-1785-4884-B2B9-6D6813BCCEA8}"/>
                  </c:ext>
                </c:extLst>
              </c15:ser>
            </c15:filteredBarSeries>
            <c15:filteredBarSeries>
              <c15:ser>
                <c:idx val="7"/>
                <c:order val="7"/>
                <c:tx>
                  <c:strRef>
                    <c:extLst xmlns:c15="http://schemas.microsoft.com/office/drawing/2012/chart">
                      <c:ext xmlns:c15="http://schemas.microsoft.com/office/drawing/2012/chart" uri="{02D57815-91ED-43cb-92C2-25804820EDAC}">
                        <c15:formulaRef>
                          <c15:sqref>'Physical - audience'!$I$1</c15:sqref>
                        </c15:formulaRef>
                      </c:ext>
                    </c:extLst>
                    <c:strCache>
                      <c:ptCount val="1"/>
                      <c:pt idx="0">
                        <c:v>YA Physical Materials</c:v>
                      </c:pt>
                    </c:strCache>
                  </c:strRef>
                </c:tx>
                <c:spPr>
                  <a:solidFill>
                    <a:schemeClr val="accent3">
                      <a:lumMod val="80000"/>
                      <a:lumOff val="20000"/>
                    </a:schemeClr>
                  </a:solidFill>
                  <a:ln>
                    <a:noFill/>
                  </a:ln>
                  <a:effectLst/>
                </c:spPr>
                <c:invertIfNegative val="0"/>
                <c:cat>
                  <c:strRef>
                    <c:extLst xmlns:c15="http://schemas.microsoft.com/office/drawing/2012/chart">
                      <c:ext xmlns:c15="http://schemas.microsoft.com/office/drawing/2012/chart" uri="{02D57815-91ED-43cb-92C2-25804820EDAC}">
                        <c15:formulaRef>
                          <c15:sqref>'Physical - audience'!$A$2:$A$49</c15:sqref>
                        </c15:formulaRef>
                      </c:ext>
                    </c:extLst>
                    <c:strCache>
                      <c:ptCount val="48"/>
                      <c:pt idx="0">
                        <c:v>Providence Public Library</c:v>
                      </c:pt>
                      <c:pt idx="1">
                        <c:v>Woonsocket Harris Public Library</c:v>
                      </c:pt>
                      <c:pt idx="2">
                        <c:v>Mayor Salvatore Mancini Union Free Library</c:v>
                      </c:pt>
                      <c:pt idx="3">
                        <c:v>Island Free Library</c:v>
                      </c:pt>
                      <c:pt idx="4">
                        <c:v>Cross' Mills Public Library</c:v>
                      </c:pt>
                      <c:pt idx="5">
                        <c:v>North Smithfield Public Library</c:v>
                      </c:pt>
                      <c:pt idx="6">
                        <c:v>Middletown Public Library</c:v>
                      </c:pt>
                      <c:pt idx="7">
                        <c:v>George Hail Free Library</c:v>
                      </c:pt>
                      <c:pt idx="8">
                        <c:v>Pontiac Free Library</c:v>
                      </c:pt>
                      <c:pt idx="9">
                        <c:v>East Providence Public Library</c:v>
                      </c:pt>
                      <c:pt idx="10">
                        <c:v>Westerly Public Library</c:v>
                      </c:pt>
                      <c:pt idx="11">
                        <c:v>Rogers Free Library</c:v>
                      </c:pt>
                      <c:pt idx="12">
                        <c:v>Adams Public Library</c:v>
                      </c:pt>
                      <c:pt idx="13">
                        <c:v>Langworthy Public Library</c:v>
                      </c:pt>
                      <c:pt idx="14">
                        <c:v>West Warwick Public Library</c:v>
                      </c:pt>
                      <c:pt idx="15">
                        <c:v>Lincoln Public Library</c:v>
                      </c:pt>
                      <c:pt idx="16">
                        <c:v>Barrington Public Library</c:v>
                      </c:pt>
                      <c:pt idx="17">
                        <c:v>East Smithfield Public Library</c:v>
                      </c:pt>
                      <c:pt idx="18">
                        <c:v>Maury Loontjens Memorial Library</c:v>
                      </c:pt>
                      <c:pt idx="19">
                        <c:v>North Kingstown Free Library</c:v>
                      </c:pt>
                      <c:pt idx="20">
                        <c:v>Pawtucket Public Library</c:v>
                      </c:pt>
                      <c:pt idx="21">
                        <c:v>Newport Public Library</c:v>
                      </c:pt>
                      <c:pt idx="22">
                        <c:v>Hope Library</c:v>
                      </c:pt>
                      <c:pt idx="23">
                        <c:v>Brownell Library, Home Of Little Compton</c:v>
                      </c:pt>
                      <c:pt idx="24">
                        <c:v>Glocester Manton Free Public Library</c:v>
                      </c:pt>
                      <c:pt idx="25">
                        <c:v>Ashaway Free Library</c:v>
                      </c:pt>
                      <c:pt idx="26">
                        <c:v>Cranston Public Library</c:v>
                      </c:pt>
                      <c:pt idx="27">
                        <c:v>Jamestown Philomenian Library</c:v>
                      </c:pt>
                      <c:pt idx="28">
                        <c:v>Exeter Public Library</c:v>
                      </c:pt>
                      <c:pt idx="29">
                        <c:v>Coventry Public Library</c:v>
                      </c:pt>
                      <c:pt idx="30">
                        <c:v>South Kingstown Public Library</c:v>
                      </c:pt>
                      <c:pt idx="31">
                        <c:v>Warwick Public Library</c:v>
                      </c:pt>
                      <c:pt idx="32">
                        <c:v>Jesse M. Smith Memorial Library</c:v>
                      </c:pt>
                      <c:pt idx="33">
                        <c:v>East Greenwich Free Library</c:v>
                      </c:pt>
                      <c:pt idx="34">
                        <c:v>Clark Memorial Library</c:v>
                      </c:pt>
                      <c:pt idx="35">
                        <c:v>Tiverton Public Library</c:v>
                      </c:pt>
                      <c:pt idx="36">
                        <c:v>Davisville Free Library</c:v>
                      </c:pt>
                      <c:pt idx="37">
                        <c:v>Greenville Public Library</c:v>
                      </c:pt>
                      <c:pt idx="38">
                        <c:v>Pascoag Free Public Library</c:v>
                      </c:pt>
                      <c:pt idx="39">
                        <c:v>Cumberland Public Library</c:v>
                      </c:pt>
                      <c:pt idx="40">
                        <c:v>Libraries Of Foster</c:v>
                      </c:pt>
                      <c:pt idx="41">
                        <c:v>Willett Free Library</c:v>
                      </c:pt>
                      <c:pt idx="42">
                        <c:v>North Scituate Public Library</c:v>
                      </c:pt>
                      <c:pt idx="43">
                        <c:v>Portsmouth Free Public Library</c:v>
                      </c:pt>
                      <c:pt idx="44">
                        <c:v>Providence Community Library</c:v>
                      </c:pt>
                      <c:pt idx="45">
                        <c:v>Marian J. Mohr Memorial Library</c:v>
                      </c:pt>
                      <c:pt idx="46">
                        <c:v>Harmony Library</c:v>
                      </c:pt>
                      <c:pt idx="47">
                        <c:v>Louttit Library</c:v>
                      </c:pt>
                    </c:strCache>
                  </c:strRef>
                </c:cat>
                <c:val>
                  <c:numRef>
                    <c:extLst xmlns:c15="http://schemas.microsoft.com/office/drawing/2012/chart">
                      <c:ext xmlns:c15="http://schemas.microsoft.com/office/drawing/2012/chart" uri="{02D57815-91ED-43cb-92C2-25804820EDAC}">
                        <c15:formulaRef>
                          <c15:sqref>'Physical - audience'!$I$2:$I$49</c15:sqref>
                        </c15:formulaRef>
                      </c:ext>
                    </c:extLst>
                    <c:numCache>
                      <c:formatCode>#,##0</c:formatCode>
                      <c:ptCount val="48"/>
                      <c:pt idx="0">
                        <c:v>4500</c:v>
                      </c:pt>
                      <c:pt idx="1">
                        <c:v>8544</c:v>
                      </c:pt>
                      <c:pt idx="2">
                        <c:v>4741</c:v>
                      </c:pt>
                      <c:pt idx="3">
                        <c:v>1071</c:v>
                      </c:pt>
                      <c:pt idx="4">
                        <c:v>873</c:v>
                      </c:pt>
                      <c:pt idx="5">
                        <c:v>2983</c:v>
                      </c:pt>
                      <c:pt idx="6">
                        <c:v>3844</c:v>
                      </c:pt>
                      <c:pt idx="7">
                        <c:v>804</c:v>
                      </c:pt>
                      <c:pt idx="8">
                        <c:v>487</c:v>
                      </c:pt>
                      <c:pt idx="9">
                        <c:v>4692</c:v>
                      </c:pt>
                      <c:pt idx="10">
                        <c:v>4768</c:v>
                      </c:pt>
                      <c:pt idx="11">
                        <c:v>2621</c:v>
                      </c:pt>
                      <c:pt idx="12">
                        <c:v>1754</c:v>
                      </c:pt>
                      <c:pt idx="13">
                        <c:v>1530</c:v>
                      </c:pt>
                      <c:pt idx="14">
                        <c:v>2141</c:v>
                      </c:pt>
                      <c:pt idx="15">
                        <c:v>10383</c:v>
                      </c:pt>
                      <c:pt idx="16">
                        <c:v>8949</c:v>
                      </c:pt>
                      <c:pt idx="17">
                        <c:v>2036</c:v>
                      </c:pt>
                      <c:pt idx="18">
                        <c:v>1897</c:v>
                      </c:pt>
                      <c:pt idx="19">
                        <c:v>4081</c:v>
                      </c:pt>
                      <c:pt idx="20">
                        <c:v>10512</c:v>
                      </c:pt>
                      <c:pt idx="21">
                        <c:v>4117</c:v>
                      </c:pt>
                      <c:pt idx="22">
                        <c:v>2362</c:v>
                      </c:pt>
                      <c:pt idx="23">
                        <c:v>1147</c:v>
                      </c:pt>
                      <c:pt idx="24">
                        <c:v>1362</c:v>
                      </c:pt>
                      <c:pt idx="25">
                        <c:v>585</c:v>
                      </c:pt>
                      <c:pt idx="26">
                        <c:v>9891</c:v>
                      </c:pt>
                      <c:pt idx="27">
                        <c:v>1839</c:v>
                      </c:pt>
                      <c:pt idx="28">
                        <c:v>1251</c:v>
                      </c:pt>
                      <c:pt idx="29">
                        <c:v>5559</c:v>
                      </c:pt>
                      <c:pt idx="30">
                        <c:v>5693</c:v>
                      </c:pt>
                      <c:pt idx="31">
                        <c:v>8171</c:v>
                      </c:pt>
                      <c:pt idx="32">
                        <c:v>3166</c:v>
                      </c:pt>
                      <c:pt idx="33">
                        <c:v>2278</c:v>
                      </c:pt>
                      <c:pt idx="34">
                        <c:v>859</c:v>
                      </c:pt>
                      <c:pt idx="35">
                        <c:v>4739</c:v>
                      </c:pt>
                      <c:pt idx="36">
                        <c:v>665</c:v>
                      </c:pt>
                      <c:pt idx="37">
                        <c:v>11570</c:v>
                      </c:pt>
                      <c:pt idx="38">
                        <c:v>682</c:v>
                      </c:pt>
                      <c:pt idx="39">
                        <c:v>7998</c:v>
                      </c:pt>
                      <c:pt idx="40">
                        <c:v>1823</c:v>
                      </c:pt>
                      <c:pt idx="41">
                        <c:v>408</c:v>
                      </c:pt>
                      <c:pt idx="42">
                        <c:v>2787</c:v>
                      </c:pt>
                      <c:pt idx="43">
                        <c:v>5171</c:v>
                      </c:pt>
                      <c:pt idx="44">
                        <c:v>19697</c:v>
                      </c:pt>
                      <c:pt idx="45">
                        <c:v>3829</c:v>
                      </c:pt>
                      <c:pt idx="46">
                        <c:v>2973</c:v>
                      </c:pt>
                      <c:pt idx="47">
                        <c:v>1632</c:v>
                      </c:pt>
                    </c:numCache>
                  </c:numRef>
                </c:val>
                <c:extLst xmlns:c15="http://schemas.microsoft.com/office/drawing/2012/chart">
                  <c:ext xmlns:c16="http://schemas.microsoft.com/office/drawing/2014/chart" uri="{C3380CC4-5D6E-409C-BE32-E72D297353CC}">
                    <c16:uniqueId val="{00000008-1785-4884-B2B9-6D6813BCCEA8}"/>
                  </c:ext>
                </c:extLst>
              </c15:ser>
            </c15:filteredBarSeries>
          </c:ext>
        </c:extLst>
      </c:barChart>
      <c:catAx>
        <c:axId val="526996184"/>
        <c:scaling>
          <c:orientation val="minMax"/>
        </c:scaling>
        <c:delete val="0"/>
        <c:axPos val="l"/>
        <c:numFmt formatCode="General" sourceLinked="1"/>
        <c:majorTickMark val="none"/>
        <c:minorTickMark val="none"/>
        <c:tickLblPos val="nextTo"/>
        <c:spPr>
          <a:noFill/>
          <a:ln w="9525" cap="flat" cmpd="sng" algn="ctr">
            <a:solidFill>
              <a:schemeClr val="tx1">
                <a:lumMod val="15000"/>
                <a:lumOff val="85000"/>
              </a:schemeClr>
            </a:solidFill>
            <a:round/>
          </a:ln>
          <a:effectLst/>
        </c:spPr>
        <c:txPr>
          <a:bodyPr rot="-6000000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crossAx val="527000120"/>
        <c:crosses val="autoZero"/>
        <c:auto val="1"/>
        <c:lblAlgn val="ctr"/>
        <c:lblOffset val="100"/>
        <c:noMultiLvlLbl val="0"/>
      </c:catAx>
      <c:valAx>
        <c:axId val="527000120"/>
        <c:scaling>
          <c:orientation val="minMax"/>
        </c:scaling>
        <c:delete val="0"/>
        <c:axPos val="b"/>
        <c:numFmt formatCode="0%" sourceLinked="1"/>
        <c:majorTickMark val="none"/>
        <c:minorTickMark val="none"/>
        <c:tickLblPos val="nextTo"/>
        <c:spPr>
          <a:noFill/>
          <a:ln>
            <a:noFill/>
          </a:ln>
          <a:effectLst/>
        </c:spPr>
        <c:txPr>
          <a:bodyPr rot="-60000000" spcFirstLastPara="1" vertOverflow="ellipsis" vert="horz" wrap="square" anchor="ctr" anchorCtr="1"/>
          <a:lstStyle/>
          <a:p>
            <a:pPr>
              <a:defRPr sz="900" b="0" i="0" u="none" strike="noStrike" kern="1200" baseline="0">
                <a:solidFill>
                  <a:schemeClr val="tx1">
                    <a:lumMod val="65000"/>
                    <a:lumOff val="35000"/>
                  </a:schemeClr>
                </a:solidFill>
                <a:latin typeface="+mn-lt"/>
                <a:ea typeface="+mn-ea"/>
                <a:cs typeface="+mn-cs"/>
              </a:defRPr>
            </a:pPr>
            <a:endParaRPr lang="en-US"/>
          </a:p>
        </c:txPr>
        <c:crossAx val="526996184"/>
        <c:crosses val="autoZero"/>
        <c:crossBetween val="between"/>
      </c:valAx>
      <c:spPr>
        <a:noFill/>
        <a:ln>
          <a:noFill/>
        </a:ln>
        <a:effectLst/>
      </c:spPr>
    </c:plotArea>
    <c:legend>
      <c:legendPos val="t"/>
      <c:overlay val="0"/>
      <c:spPr>
        <a:noFill/>
        <a:ln>
          <a:noFill/>
        </a:ln>
        <a:effectLst/>
      </c:spPr>
      <c:txPr>
        <a:bodyPr rot="0" spcFirstLastPara="1" vertOverflow="ellipsis" vert="horz" wrap="square" anchor="ctr" anchorCtr="1"/>
        <a:lstStyle/>
        <a:p>
          <a:pPr>
            <a:defRPr sz="900" b="1"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5" l="0.45" r="0.45" t="0.5" header="0.3" footer="0.3"/>
    <c:pageSetup orientation="portrait"/>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en-US"/>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r>
              <a:rPr lang="en-US" b="1">
                <a:latin typeface="Arial Nova" panose="020B0504020202020204" pitchFamily="34" charset="0"/>
              </a:rPr>
              <a:t>Average breakdown</a:t>
            </a:r>
            <a:r>
              <a:rPr lang="en-US" b="1" baseline="0">
                <a:latin typeface="Arial Nova" panose="020B0504020202020204" pitchFamily="34" charset="0"/>
              </a:rPr>
              <a:t> of electronic materials collection by audience.</a:t>
            </a:r>
            <a:endParaRPr lang="en-US" b="1">
              <a:latin typeface="Arial Nova" panose="020B0504020202020204" pitchFamily="34" charset="0"/>
            </a:endParaRPr>
          </a:p>
        </c:rich>
      </c:tx>
      <c:overlay val="0"/>
      <c:spPr>
        <a:noFill/>
        <a:ln>
          <a:noFill/>
        </a:ln>
        <a:effectLst/>
      </c:spPr>
      <c:txPr>
        <a:bodyPr rot="0" spcFirstLastPara="1" vertOverflow="ellipsis" vert="horz" wrap="square" anchor="ctr" anchorCtr="1"/>
        <a:lstStyle/>
        <a:p>
          <a:pPr>
            <a:defRPr sz="1400" b="1" i="0" u="none" strike="noStrike" kern="1200" spc="0" baseline="0">
              <a:solidFill>
                <a:schemeClr val="tx1">
                  <a:lumMod val="65000"/>
                  <a:lumOff val="35000"/>
                </a:schemeClr>
              </a:solidFill>
              <a:latin typeface="Arial Nova" panose="020B0504020202020204" pitchFamily="34" charset="0"/>
              <a:ea typeface="+mn-ea"/>
              <a:cs typeface="+mn-cs"/>
            </a:defRPr>
          </a:pPr>
          <a:endParaRPr lang="en-US"/>
        </a:p>
      </c:txPr>
    </c:title>
    <c:autoTitleDeleted val="0"/>
    <c:plotArea>
      <c:layout/>
      <c:pieChart>
        <c:varyColors val="1"/>
        <c:ser>
          <c:idx val="0"/>
          <c:order val="0"/>
          <c:dPt>
            <c:idx val="0"/>
            <c:bubble3D val="0"/>
            <c:spPr>
              <a:solidFill>
                <a:schemeClr val="accent1"/>
              </a:solidFill>
              <a:ln w="19050">
                <a:solidFill>
                  <a:schemeClr val="lt1"/>
                </a:solidFill>
              </a:ln>
              <a:effectLst/>
            </c:spPr>
            <c:extLst>
              <c:ext xmlns:c16="http://schemas.microsoft.com/office/drawing/2014/chart" uri="{C3380CC4-5D6E-409C-BE32-E72D297353CC}">
                <c16:uniqueId val="{00000001-ABD3-4A98-A68D-B139CBC6FE30}"/>
              </c:ext>
            </c:extLst>
          </c:dPt>
          <c:dPt>
            <c:idx val="1"/>
            <c:bubble3D val="0"/>
            <c:spPr>
              <a:solidFill>
                <a:schemeClr val="accent3"/>
              </a:solidFill>
              <a:ln w="19050">
                <a:solidFill>
                  <a:schemeClr val="lt1"/>
                </a:solidFill>
              </a:ln>
              <a:effectLst/>
            </c:spPr>
            <c:extLst>
              <c:ext xmlns:c16="http://schemas.microsoft.com/office/drawing/2014/chart" uri="{C3380CC4-5D6E-409C-BE32-E72D297353CC}">
                <c16:uniqueId val="{00000003-ABD3-4A98-A68D-B139CBC6FE30}"/>
              </c:ext>
            </c:extLst>
          </c:dPt>
          <c:dPt>
            <c:idx val="2"/>
            <c:bubble3D val="0"/>
            <c:spPr>
              <a:solidFill>
                <a:schemeClr val="accent4"/>
              </a:solidFill>
              <a:ln w="19050">
                <a:solidFill>
                  <a:schemeClr val="lt1"/>
                </a:solidFill>
              </a:ln>
              <a:effectLst/>
            </c:spPr>
            <c:extLst>
              <c:ext xmlns:c16="http://schemas.microsoft.com/office/drawing/2014/chart" uri="{C3380CC4-5D6E-409C-BE32-E72D297353CC}">
                <c16:uniqueId val="{00000001-94AB-41BB-A7B0-CA6A310D65AF}"/>
              </c:ext>
            </c:extLst>
          </c:dPt>
          <c:dLbls>
            <c:spPr>
              <a:noFill/>
              <a:ln>
                <a:noFill/>
              </a:ln>
              <a:effectLst/>
            </c:spPr>
            <c:txPr>
              <a:bodyPr rot="0" spcFirstLastPara="1" vertOverflow="ellipsis" vert="horz" wrap="square" lIns="38100" tIns="19050" rIns="38100" bIns="19050" anchor="ctr" anchorCtr="1">
                <a:spAutoFit/>
              </a:bodyPr>
              <a:lstStyle/>
              <a:p>
                <a:pPr>
                  <a:defRPr sz="1000" b="1" i="0" u="none" strike="noStrike" kern="1200" baseline="0">
                    <a:solidFill>
                      <a:schemeClr val="bg1"/>
                    </a:solidFill>
                    <a:latin typeface="Arial Nova" panose="020B0504020202020204" pitchFamily="34" charset="0"/>
                    <a:ea typeface="+mn-ea"/>
                    <a:cs typeface="+mn-cs"/>
                  </a:defRPr>
                </a:pPr>
                <a:endParaRPr lang="en-US"/>
              </a:p>
            </c:txPr>
            <c:dLblPos val="ctr"/>
            <c:showLegendKey val="0"/>
            <c:showVal val="1"/>
            <c:showCatName val="0"/>
            <c:showSerName val="0"/>
            <c:showPercent val="0"/>
            <c:showBubbleSize val="0"/>
            <c:showLeaderLines val="1"/>
            <c:leaderLines>
              <c:spPr>
                <a:ln w="9525" cap="flat" cmpd="sng" algn="ctr">
                  <a:solidFill>
                    <a:schemeClr val="tx1">
                      <a:lumMod val="35000"/>
                      <a:lumOff val="65000"/>
                    </a:schemeClr>
                  </a:solidFill>
                  <a:round/>
                </a:ln>
                <a:effectLst/>
              </c:spPr>
            </c:leaderLines>
            <c:extLst>
              <c:ext xmlns:c15="http://schemas.microsoft.com/office/drawing/2012/chart" uri="{CE6537A1-D6FC-4f65-9D91-7224C49458BB}"/>
            </c:extLst>
          </c:dLbls>
          <c:cat>
            <c:strRef>
              <c:f>'ElMat audience chart'!$A$40:$C$40</c:f>
              <c:strCache>
                <c:ptCount val="3"/>
                <c:pt idx="0">
                  <c:v>Adult</c:v>
                </c:pt>
                <c:pt idx="1">
                  <c:v>Children</c:v>
                </c:pt>
                <c:pt idx="2">
                  <c:v>YA</c:v>
                </c:pt>
              </c:strCache>
            </c:strRef>
          </c:cat>
          <c:val>
            <c:numRef>
              <c:f>'ElMat audience chart'!$A$41:$C$41</c:f>
              <c:numCache>
                <c:formatCode>0%</c:formatCode>
                <c:ptCount val="3"/>
                <c:pt idx="0">
                  <c:v>0.76</c:v>
                </c:pt>
                <c:pt idx="1">
                  <c:v>0.14000000000000001</c:v>
                </c:pt>
                <c:pt idx="2">
                  <c:v>0.24</c:v>
                </c:pt>
              </c:numCache>
            </c:numRef>
          </c:val>
          <c:extLst>
            <c:ext xmlns:c16="http://schemas.microsoft.com/office/drawing/2014/chart" uri="{C3380CC4-5D6E-409C-BE32-E72D297353CC}">
              <c16:uniqueId val="{00000000-94AB-41BB-A7B0-CA6A310D65AF}"/>
            </c:ext>
          </c:extLst>
        </c:ser>
        <c:dLbls>
          <c:dLblPos val="ctr"/>
          <c:showLegendKey val="0"/>
          <c:showVal val="1"/>
          <c:showCatName val="0"/>
          <c:showSerName val="0"/>
          <c:showPercent val="0"/>
          <c:showBubbleSize val="0"/>
          <c:showLeaderLines val="1"/>
        </c:dLbls>
        <c:firstSliceAng val="0"/>
      </c:pieChart>
      <c:spPr>
        <a:noFill/>
        <a:ln>
          <a:noFill/>
        </a:ln>
        <a:effectLst/>
      </c:spPr>
    </c:plotArea>
    <c:legend>
      <c:legendPos val="r"/>
      <c:layout>
        <c:manualLayout>
          <c:xMode val="edge"/>
          <c:yMode val="edge"/>
          <c:x val="0.75031898508220685"/>
          <c:y val="0.41602441427105075"/>
          <c:w val="0.14301436318259136"/>
          <c:h val="0.23419789061800345"/>
        </c:manualLayout>
      </c:layout>
      <c:overlay val="0"/>
      <c:spPr>
        <a:noFill/>
        <a:ln>
          <a:noFill/>
        </a:ln>
        <a:effectLst/>
      </c:spPr>
      <c:txPr>
        <a:bodyPr rot="0" spcFirstLastPara="1" vertOverflow="ellipsis" vert="horz" wrap="square" anchor="ctr" anchorCtr="1"/>
        <a:lstStyle/>
        <a:p>
          <a:pPr>
            <a:defRPr sz="1000" b="0" i="0" u="none" strike="noStrike" kern="1200" baseline="0">
              <a:solidFill>
                <a:schemeClr val="tx1">
                  <a:lumMod val="65000"/>
                  <a:lumOff val="35000"/>
                </a:schemeClr>
              </a:solidFill>
              <a:latin typeface="Arial Nova" panose="020B0504020202020204" pitchFamily="34" charset="0"/>
              <a:ea typeface="+mn-ea"/>
              <a:cs typeface="+mn-cs"/>
            </a:defRPr>
          </a:pPr>
          <a:endParaRPr lang="en-US"/>
        </a:p>
      </c:txPr>
    </c:legend>
    <c:plotVisOnly val="1"/>
    <c:dispBlanksAs val="gap"/>
    <c:showDLblsOverMax val="0"/>
  </c:chart>
  <c:spPr>
    <a:solidFill>
      <a:schemeClr val="bg1"/>
    </a:solidFill>
    <a:ln w="9525" cap="flat" cmpd="sng" algn="ctr">
      <a:solidFill>
        <a:schemeClr val="tx1">
          <a:lumMod val="15000"/>
          <a:lumOff val="85000"/>
        </a:schemeClr>
      </a:solidFill>
      <a:round/>
    </a:ln>
    <a:effectLst/>
  </c:spPr>
  <c:txPr>
    <a:bodyPr/>
    <a:lstStyle/>
    <a:p>
      <a:pPr>
        <a:defRPr/>
      </a:pPr>
      <a:endParaRPr lang="en-US"/>
    </a:p>
  </c:txPr>
  <c:printSettings>
    <c:headerFooter/>
    <c:pageMargins b="0.75" l="0.7" r="0.7" t="0.75" header="0.3" footer="0.3"/>
    <c:pageSetup orientation="landscape"/>
  </c:printSettings>
</c:chartSpace>
</file>

<file path=xl/charts/colors1.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colors2.xml><?xml version="1.0" encoding="utf-8"?>
<cs:colorStyle xmlns:cs="http://schemas.microsoft.com/office/drawing/2012/chartStyle" xmlns:a="http://schemas.openxmlformats.org/drawingml/2006/main" meth="cycle" id="11">
  <a:schemeClr val="accent1"/>
  <a:schemeClr val="accent3"/>
  <a:schemeClr val="accent5"/>
  <cs:variation/>
  <cs:variation>
    <a:lumMod val="60000"/>
  </cs:variation>
  <cs:variation>
    <a:lumMod val="80000"/>
    <a:lumOff val="20000"/>
  </cs:variation>
  <cs:variation>
    <a:lumMod val="80000"/>
  </cs:variation>
  <cs:variation>
    <a:lumMod val="60000"/>
    <a:lumOff val="40000"/>
  </cs:variation>
  <cs:variation>
    <a:lumMod val="50000"/>
  </cs:variation>
  <cs:variation>
    <a:lumMod val="70000"/>
    <a:lumOff val="30000"/>
  </cs:variation>
  <cs:variation>
    <a:lumMod val="70000"/>
  </cs:variation>
  <cs:variation>
    <a:lumMod val="50000"/>
    <a:lumOff val="50000"/>
  </cs:variation>
</cs:colorStyle>
</file>

<file path=xl/charts/style1.xml><?xml version="1.0" encoding="utf-8"?>
<cs:chartStyle xmlns:cs="http://schemas.microsoft.com/office/drawing/2012/chartStyle" xmlns:a="http://schemas.openxmlformats.org/drawingml/2006/main" id="20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10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dataPoint>
  <cs:dataPoint3D>
    <cs:lnRef idx="0"/>
    <cs:fillRef idx="1">
      <cs:styleClr val="auto"/>
    </cs:fillRef>
    <cs:effectRef idx="0"/>
    <cs:fontRef idx="minor">
      <a:schemeClr val="tx1"/>
    </cs:fontRef>
  </cs:dataPoint3D>
  <cs:dataPointLine>
    <cs:lnRef idx="0">
      <cs:styleClr val="auto"/>
    </cs:lnRef>
    <cs:fillRef idx="1"/>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1"/>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dk1"/>
    </cs:fontRef>
    <cs:spPr>
      <a:solidFill>
        <a:schemeClr val="dk1">
          <a:lumMod val="65000"/>
          <a:lumOff val="35000"/>
        </a:schemeClr>
      </a:solidFill>
      <a:ln w="9525">
        <a:solidFill>
          <a:schemeClr val="tx1">
            <a:lumMod val="65000"/>
            <a:lumOff val="35000"/>
          </a:schemeClr>
        </a:solidFill>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75000"/>
            <a:lumOff val="25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dk1"/>
    </cs:fontRef>
    <cs:spPr>
      <a:solidFill>
        <a:schemeClr val="lt1"/>
      </a:solidFill>
      <a:ln w="9525">
        <a:solidFill>
          <a:schemeClr val="tx1">
            <a:lumMod val="15000"/>
            <a:lumOff val="85000"/>
          </a:schemeClr>
        </a:solidFill>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charts/style2.xml><?xml version="1.0" encoding="utf-8"?>
<cs:chartStyle xmlns:cs="http://schemas.microsoft.com/office/drawing/2012/chartStyle" xmlns:a="http://schemas.openxmlformats.org/drawingml/2006/main" id="251">
  <cs:axisTitle>
    <cs:lnRef idx="0"/>
    <cs:fillRef idx="0"/>
    <cs:effectRef idx="0"/>
    <cs:fontRef idx="minor">
      <a:schemeClr val="tx1">
        <a:lumMod val="65000"/>
        <a:lumOff val="35000"/>
      </a:schemeClr>
    </cs:fontRef>
    <cs:defRPr sz="1000" kern="1200"/>
  </cs:axisTitle>
  <cs:categoryAxis>
    <cs:lnRef idx="0"/>
    <cs:fillRef idx="0"/>
    <cs:effectRef idx="0"/>
    <cs:fontRef idx="minor">
      <a:schemeClr val="tx1">
        <a:lumMod val="65000"/>
        <a:lumOff val="35000"/>
      </a:schemeClr>
    </cs:fontRef>
    <cs:spPr>
      <a:ln w="9525" cap="flat" cmpd="sng" algn="ctr">
        <a:solidFill>
          <a:schemeClr val="tx1">
            <a:lumMod val="15000"/>
            <a:lumOff val="85000"/>
          </a:schemeClr>
        </a:solidFill>
        <a:round/>
      </a:ln>
    </cs:spPr>
    <cs:defRPr sz="900" kern="1200"/>
  </cs:categoryAxis>
  <cs:chartArea mods="allowNoFillOverride allowNoLineOverride">
    <cs:lnRef idx="0"/>
    <cs:fillRef idx="0"/>
    <cs:effectRef idx="0"/>
    <cs:fontRef idx="minor">
      <a:schemeClr val="tx1"/>
    </cs:fontRef>
    <cs:spPr>
      <a:solidFill>
        <a:schemeClr val="bg1"/>
      </a:solidFill>
      <a:ln w="9525" cap="flat" cmpd="sng" algn="ctr">
        <a:solidFill>
          <a:schemeClr val="tx1">
            <a:lumMod val="15000"/>
            <a:lumOff val="85000"/>
          </a:schemeClr>
        </a:solidFill>
        <a:round/>
      </a:ln>
    </cs:spPr>
    <cs:defRPr sz="900" kern="1200"/>
  </cs:chartArea>
  <cs:dataLabel>
    <cs:lnRef idx="0"/>
    <cs:fillRef idx="0"/>
    <cs:effectRef idx="0"/>
    <cs:fontRef idx="minor">
      <a:schemeClr val="tx1">
        <a:lumMod val="75000"/>
        <a:lumOff val="25000"/>
      </a:schemeClr>
    </cs:fontRef>
    <cs:defRPr sz="900" kern="1200"/>
  </cs:dataLabel>
  <cs:dataLabelCallout>
    <cs:lnRef idx="0"/>
    <cs:fillRef idx="0"/>
    <cs:effectRef idx="0"/>
    <cs:fontRef idx="minor">
      <a:schemeClr val="dk1">
        <a:lumMod val="65000"/>
        <a:lumOff val="35000"/>
      </a:schemeClr>
    </cs:fontRef>
    <cs:spPr>
      <a:solidFill>
        <a:schemeClr val="lt1"/>
      </a:solidFill>
      <a:ln>
        <a:solidFill>
          <a:schemeClr val="dk1">
            <a:lumMod val="25000"/>
            <a:lumOff val="75000"/>
          </a:schemeClr>
        </a:solidFill>
      </a:ln>
    </cs:spPr>
    <cs:defRPr sz="900" kern="1200"/>
    <cs:bodyPr rot="0" spcFirstLastPara="1" vertOverflow="clip" horzOverflow="clip" vert="horz" wrap="square" lIns="36576" tIns="18288" rIns="36576" bIns="18288" anchor="ctr" anchorCtr="1">
      <a:spAutoFit/>
    </cs:bodyPr>
  </cs:dataLabelCallout>
  <cs:dataPoint>
    <cs:lnRef idx="0"/>
    <cs:fillRef idx="1">
      <cs:styleClr val="auto"/>
    </cs:fillRef>
    <cs:effectRef idx="0"/>
    <cs:fontRef idx="minor">
      <a:schemeClr val="tx1"/>
    </cs:fontRef>
    <cs:spPr>
      <a:ln w="19050">
        <a:solidFill>
          <a:schemeClr val="lt1"/>
        </a:solidFill>
      </a:ln>
    </cs:spPr>
  </cs:dataPoint>
  <cs:dataPoint3D>
    <cs:lnRef idx="0"/>
    <cs:fillRef idx="1">
      <cs:styleClr val="auto"/>
    </cs:fillRef>
    <cs:effectRef idx="0"/>
    <cs:fontRef idx="minor">
      <a:schemeClr val="tx1"/>
    </cs:fontRef>
    <cs:spPr>
      <a:ln w="25400">
        <a:solidFill>
          <a:schemeClr val="lt1"/>
        </a:solidFill>
      </a:ln>
    </cs:spPr>
  </cs:dataPoint3D>
  <cs:dataPointLine>
    <cs:lnRef idx="0">
      <cs:styleClr val="auto"/>
    </cs:lnRef>
    <cs:fillRef idx="0"/>
    <cs:effectRef idx="0"/>
    <cs:fontRef idx="minor">
      <a:schemeClr val="tx1"/>
    </cs:fontRef>
    <cs:spPr>
      <a:ln w="28575" cap="rnd">
        <a:solidFill>
          <a:schemeClr val="phClr"/>
        </a:solidFill>
        <a:round/>
      </a:ln>
    </cs:spPr>
  </cs:dataPointLine>
  <cs:dataPointMarker>
    <cs:lnRef idx="0">
      <cs:styleClr val="auto"/>
    </cs:lnRef>
    <cs:fillRef idx="1">
      <cs:styleClr val="auto"/>
    </cs:fillRef>
    <cs:effectRef idx="0"/>
    <cs:fontRef idx="minor">
      <a:schemeClr val="tx1"/>
    </cs:fontRef>
    <cs:spPr>
      <a:ln w="9525">
        <a:solidFill>
          <a:schemeClr val="phClr"/>
        </a:solidFill>
      </a:ln>
    </cs:spPr>
  </cs:dataPointMarker>
  <cs:dataPointMarkerLayout symbol="circle" size="5"/>
  <cs:dataPointWireframe>
    <cs:lnRef idx="0">
      <cs:styleClr val="auto"/>
    </cs:lnRef>
    <cs:fillRef idx="0"/>
    <cs:effectRef idx="0"/>
    <cs:fontRef idx="minor">
      <a:schemeClr val="tx1"/>
    </cs:fontRef>
    <cs:spPr>
      <a:ln w="9525" cap="rnd">
        <a:solidFill>
          <a:schemeClr val="phClr"/>
        </a:solidFill>
        <a:round/>
      </a:ln>
    </cs:spPr>
  </cs:dataPointWireframe>
  <cs:dataTable>
    <cs:lnRef idx="0"/>
    <cs:fillRef idx="0"/>
    <cs:effectRef idx="0"/>
    <cs:fontRef idx="minor">
      <a:schemeClr val="tx1">
        <a:lumMod val="65000"/>
        <a:lumOff val="35000"/>
      </a:schemeClr>
    </cs:fontRef>
    <cs:spPr>
      <a:noFill/>
      <a:ln w="9525" cap="flat" cmpd="sng" algn="ctr">
        <a:solidFill>
          <a:schemeClr val="tx1">
            <a:lumMod val="15000"/>
            <a:lumOff val="85000"/>
          </a:schemeClr>
        </a:solidFill>
        <a:round/>
      </a:ln>
    </cs:spPr>
    <cs:defRPr sz="900" kern="1200"/>
  </cs:dataTable>
  <cs:downBar>
    <cs:lnRef idx="0"/>
    <cs:fillRef idx="0"/>
    <cs:effectRef idx="0"/>
    <cs:fontRef idx="minor">
      <a:schemeClr val="tx1"/>
    </cs:fontRef>
    <cs:spPr>
      <a:solidFill>
        <a:schemeClr val="dk1">
          <a:lumMod val="75000"/>
          <a:lumOff val="25000"/>
        </a:schemeClr>
      </a:solidFill>
      <a:ln w="9525" cap="flat" cmpd="sng" algn="ctr">
        <a:solidFill>
          <a:schemeClr val="tx1">
            <a:lumMod val="65000"/>
            <a:lumOff val="35000"/>
          </a:schemeClr>
        </a:solidFill>
        <a:round/>
      </a:ln>
    </cs:spPr>
  </cs:downBar>
  <cs:dropLine>
    <cs:lnRef idx="0"/>
    <cs:fillRef idx="0"/>
    <cs:effectRef idx="0"/>
    <cs:fontRef idx="minor">
      <a:schemeClr val="tx1"/>
    </cs:fontRef>
    <cs:spPr>
      <a:ln w="9525" cap="flat" cmpd="sng" algn="ctr">
        <a:solidFill>
          <a:schemeClr val="tx1">
            <a:lumMod val="35000"/>
            <a:lumOff val="65000"/>
          </a:schemeClr>
        </a:solidFill>
        <a:round/>
      </a:ln>
    </cs:spPr>
  </cs:dropLine>
  <cs:errorBar>
    <cs:lnRef idx="0"/>
    <cs:fillRef idx="0"/>
    <cs:effectRef idx="0"/>
    <cs:fontRef idx="minor">
      <a:schemeClr val="tx1"/>
    </cs:fontRef>
    <cs:spPr>
      <a:ln w="9525" cap="flat" cmpd="sng" algn="ctr">
        <a:solidFill>
          <a:schemeClr val="tx1">
            <a:lumMod val="65000"/>
            <a:lumOff val="35000"/>
          </a:schemeClr>
        </a:solidFill>
        <a:round/>
      </a:ln>
    </cs:spPr>
  </cs:errorBar>
  <cs:floor>
    <cs:lnRef idx="0"/>
    <cs:fillRef idx="0"/>
    <cs:effectRef idx="0"/>
    <cs:fontRef idx="minor">
      <a:schemeClr val="tx1"/>
    </cs:fontRef>
    <cs:spPr>
      <a:noFill/>
      <a:ln>
        <a:noFill/>
      </a:ln>
    </cs:spPr>
  </cs:floor>
  <cs:gridlineMajor>
    <cs:lnRef idx="0"/>
    <cs:fillRef idx="0"/>
    <cs:effectRef idx="0"/>
    <cs:fontRef idx="minor">
      <a:schemeClr val="tx1"/>
    </cs:fontRef>
    <cs:spPr>
      <a:ln w="9525" cap="flat" cmpd="sng" algn="ctr">
        <a:solidFill>
          <a:schemeClr val="tx1">
            <a:lumMod val="15000"/>
            <a:lumOff val="85000"/>
          </a:schemeClr>
        </a:solidFill>
        <a:round/>
      </a:ln>
    </cs:spPr>
  </cs:gridlineMajor>
  <cs:gridlineMinor>
    <cs:lnRef idx="0"/>
    <cs:fillRef idx="0"/>
    <cs:effectRef idx="0"/>
    <cs:fontRef idx="minor">
      <a:schemeClr val="tx1"/>
    </cs:fontRef>
    <cs:spPr>
      <a:ln w="9525" cap="flat" cmpd="sng" algn="ctr">
        <a:solidFill>
          <a:schemeClr val="tx1">
            <a:lumMod val="5000"/>
            <a:lumOff val="95000"/>
          </a:schemeClr>
        </a:solidFill>
        <a:round/>
      </a:ln>
    </cs:spPr>
  </cs:gridlineMinor>
  <cs:hiLoLine>
    <cs:lnRef idx="0"/>
    <cs:fillRef idx="0"/>
    <cs:effectRef idx="0"/>
    <cs:fontRef idx="minor">
      <a:schemeClr val="tx1"/>
    </cs:fontRef>
    <cs:spPr>
      <a:ln w="9525" cap="flat" cmpd="sng" algn="ctr">
        <a:solidFill>
          <a:schemeClr val="tx1">
            <a:lumMod val="50000"/>
            <a:lumOff val="50000"/>
          </a:schemeClr>
        </a:solidFill>
        <a:round/>
      </a:ln>
    </cs:spPr>
  </cs:hiLoLine>
  <cs:leaderLine>
    <cs:lnRef idx="0"/>
    <cs:fillRef idx="0"/>
    <cs:effectRef idx="0"/>
    <cs:fontRef idx="minor">
      <a:schemeClr val="tx1"/>
    </cs:fontRef>
    <cs:spPr>
      <a:ln w="9525" cap="flat" cmpd="sng" algn="ctr">
        <a:solidFill>
          <a:schemeClr val="tx1">
            <a:lumMod val="35000"/>
            <a:lumOff val="65000"/>
          </a:schemeClr>
        </a:solidFill>
        <a:round/>
      </a:ln>
    </cs:spPr>
  </cs:leaderLine>
  <cs:legend>
    <cs:lnRef idx="0"/>
    <cs:fillRef idx="0"/>
    <cs:effectRef idx="0"/>
    <cs:fontRef idx="minor">
      <a:schemeClr val="tx1">
        <a:lumMod val="65000"/>
        <a:lumOff val="35000"/>
      </a:schemeClr>
    </cs:fontRef>
    <cs:defRPr sz="900" kern="1200"/>
  </cs:legend>
  <cs:plotArea mods="allowNoFillOverride allowNoLineOverride">
    <cs:lnRef idx="0"/>
    <cs:fillRef idx="0"/>
    <cs:effectRef idx="0"/>
    <cs:fontRef idx="minor">
      <a:schemeClr val="tx1"/>
    </cs:fontRef>
  </cs:plotArea>
  <cs:plotArea3D mods="allowNoFillOverride allowNoLineOverride">
    <cs:lnRef idx="0"/>
    <cs:fillRef idx="0"/>
    <cs:effectRef idx="0"/>
    <cs:fontRef idx="minor">
      <a:schemeClr val="tx1"/>
    </cs:fontRef>
  </cs:plotArea3D>
  <cs:seriesAxis>
    <cs:lnRef idx="0"/>
    <cs:fillRef idx="0"/>
    <cs:effectRef idx="0"/>
    <cs:fontRef idx="minor">
      <a:schemeClr val="tx1">
        <a:lumMod val="65000"/>
        <a:lumOff val="35000"/>
      </a:schemeClr>
    </cs:fontRef>
    <cs:defRPr sz="900" kern="1200"/>
  </cs:seriesAxis>
  <cs:seriesLine>
    <cs:lnRef idx="0"/>
    <cs:fillRef idx="0"/>
    <cs:effectRef idx="0"/>
    <cs:fontRef idx="minor">
      <a:schemeClr val="tx1"/>
    </cs:fontRef>
    <cs:spPr>
      <a:ln w="9525" cap="flat" cmpd="sng" algn="ctr">
        <a:solidFill>
          <a:schemeClr val="tx1">
            <a:lumMod val="35000"/>
            <a:lumOff val="65000"/>
          </a:schemeClr>
        </a:solidFill>
        <a:round/>
      </a:ln>
    </cs:spPr>
  </cs:seriesLine>
  <cs:title>
    <cs:lnRef idx="0"/>
    <cs:fillRef idx="0"/>
    <cs:effectRef idx="0"/>
    <cs:fontRef idx="minor">
      <a:schemeClr val="tx1">
        <a:lumMod val="65000"/>
        <a:lumOff val="35000"/>
      </a:schemeClr>
    </cs:fontRef>
    <cs:defRPr sz="1400" b="0" kern="1200" spc="0" baseline="0"/>
  </cs:title>
  <cs:trendline>
    <cs:lnRef idx="0">
      <cs:styleClr val="auto"/>
    </cs:lnRef>
    <cs:fillRef idx="0"/>
    <cs:effectRef idx="0"/>
    <cs:fontRef idx="minor">
      <a:schemeClr val="tx1"/>
    </cs:fontRef>
    <cs:spPr>
      <a:ln w="19050" cap="rnd">
        <a:solidFill>
          <a:schemeClr val="phClr"/>
        </a:solidFill>
        <a:prstDash val="sysDot"/>
      </a:ln>
    </cs:spPr>
  </cs:trendline>
  <cs:trendlineLabel>
    <cs:lnRef idx="0"/>
    <cs:fillRef idx="0"/>
    <cs:effectRef idx="0"/>
    <cs:fontRef idx="minor">
      <a:schemeClr val="tx1">
        <a:lumMod val="65000"/>
        <a:lumOff val="35000"/>
      </a:schemeClr>
    </cs:fontRef>
    <cs:defRPr sz="900" kern="1200"/>
  </cs:trendlineLabel>
  <cs:upBar>
    <cs:lnRef idx="0"/>
    <cs:fillRef idx="0"/>
    <cs:effectRef idx="0"/>
    <cs:fontRef idx="minor">
      <a:schemeClr val="tx1"/>
    </cs:fontRef>
    <cs:spPr>
      <a:solidFill>
        <a:schemeClr val="lt1"/>
      </a:solidFill>
      <a:ln w="9525" cap="flat" cmpd="sng" algn="ctr">
        <a:solidFill>
          <a:schemeClr val="tx1">
            <a:lumMod val="65000"/>
            <a:lumOff val="35000"/>
          </a:schemeClr>
        </a:solidFill>
        <a:round/>
      </a:ln>
    </cs:spPr>
  </cs:upBar>
  <cs:valueAxis>
    <cs:lnRef idx="0"/>
    <cs:fillRef idx="0"/>
    <cs:effectRef idx="0"/>
    <cs:fontRef idx="minor">
      <a:schemeClr val="tx1">
        <a:lumMod val="65000"/>
        <a:lumOff val="35000"/>
      </a:schemeClr>
    </cs:fontRef>
    <cs:defRPr sz="900" kern="1200"/>
  </cs:valueAxis>
  <cs:wall>
    <cs:lnRef idx="0"/>
    <cs:fillRef idx="0"/>
    <cs:effectRef idx="0"/>
    <cs:fontRef idx="minor">
      <a:schemeClr val="tx1"/>
    </cs:fontRef>
    <cs:spPr>
      <a:noFill/>
      <a:ln>
        <a:noFill/>
      </a:ln>
    </cs:spPr>
  </cs:wall>
</cs:chartStyle>
</file>

<file path=xl/drawings/_rels/drawing1.xml.rels><?xml version="1.0" encoding="UTF-8" standalone="yes"?>
<Relationships xmlns="http://schemas.openxmlformats.org/package/2006/relationships"><Relationship Id="rId1" Type="http://schemas.openxmlformats.org/officeDocument/2006/relationships/image" Target="../media/image1.jpg"/></Relationships>
</file>

<file path=xl/drawings/_rels/drawing2.xml.rels><?xml version="1.0" encoding="UTF-8" standalone="yes"?>
<Relationships xmlns="http://schemas.openxmlformats.org/package/2006/relationships"><Relationship Id="rId1" Type="http://schemas.openxmlformats.org/officeDocument/2006/relationships/chart" Target="../charts/chart1.xml"/></Relationships>
</file>

<file path=xl/drawings/_rels/drawing3.xml.rels><?xml version="1.0" encoding="UTF-8" standalone="yes"?>
<Relationships xmlns="http://schemas.openxmlformats.org/package/2006/relationships"><Relationship Id="rId1" Type="http://schemas.openxmlformats.org/officeDocument/2006/relationships/chart" Target="../charts/chart2.xml"/></Relationships>
</file>

<file path=xl/drawings/drawing1.xml><?xml version="1.0" encoding="utf-8"?>
<xdr:wsDr xmlns:xdr="http://schemas.openxmlformats.org/drawingml/2006/spreadsheetDrawing" xmlns:a="http://schemas.openxmlformats.org/drawingml/2006/main">
  <xdr:twoCellAnchor editAs="oneCell">
    <xdr:from>
      <xdr:col>8</xdr:col>
      <xdr:colOff>493569</xdr:colOff>
      <xdr:row>11</xdr:row>
      <xdr:rowOff>154132</xdr:rowOff>
    </xdr:from>
    <xdr:to>
      <xdr:col>9</xdr:col>
      <xdr:colOff>631872</xdr:colOff>
      <xdr:row>17</xdr:row>
      <xdr:rowOff>14686</xdr:rowOff>
    </xdr:to>
    <xdr:pic>
      <xdr:nvPicPr>
        <xdr:cNvPr id="2" name="Picture 1">
          <a:extLst>
            <a:ext uri="{FF2B5EF4-FFF2-40B4-BE49-F238E27FC236}">
              <a16:creationId xmlns:a16="http://schemas.microsoft.com/office/drawing/2014/main" id="{C5511A5D-ED14-49FD-A26B-360537CF8321}"/>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tretch>
          <a:fillRect/>
        </a:stretch>
      </xdr:blipFill>
      <xdr:spPr>
        <a:xfrm>
          <a:off x="5084619" y="4230832"/>
          <a:ext cx="795528" cy="832104"/>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xdr:from>
      <xdr:col>0</xdr:col>
      <xdr:colOff>1</xdr:colOff>
      <xdr:row>2</xdr:row>
      <xdr:rowOff>9524</xdr:rowOff>
    </xdr:from>
    <xdr:to>
      <xdr:col>16</xdr:col>
      <xdr:colOff>66675</xdr:colOff>
      <xdr:row>90</xdr:row>
      <xdr:rowOff>9525</xdr:rowOff>
    </xdr:to>
    <xdr:graphicFrame macro="">
      <xdr:nvGraphicFramePr>
        <xdr:cNvPr id="2" name="Chart 1">
          <a:extLst>
            <a:ext uri="{FF2B5EF4-FFF2-40B4-BE49-F238E27FC236}">
              <a16:creationId xmlns:a16="http://schemas.microsoft.com/office/drawing/2014/main" id="{2BF9DB94-A60A-41B1-9DA7-FAA24E2A921B}"/>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drawings/drawing3.xml><?xml version="1.0" encoding="utf-8"?>
<xdr:wsDr xmlns:xdr="http://schemas.openxmlformats.org/drawingml/2006/spreadsheetDrawing" xmlns:a="http://schemas.openxmlformats.org/drawingml/2006/main">
  <xdr:twoCellAnchor>
    <xdr:from>
      <xdr:col>0</xdr:col>
      <xdr:colOff>0</xdr:colOff>
      <xdr:row>1</xdr:row>
      <xdr:rowOff>0</xdr:rowOff>
    </xdr:from>
    <xdr:to>
      <xdr:col>7</xdr:col>
      <xdr:colOff>257175</xdr:colOff>
      <xdr:row>20</xdr:row>
      <xdr:rowOff>9525</xdr:rowOff>
    </xdr:to>
    <xdr:graphicFrame macro="">
      <xdr:nvGraphicFramePr>
        <xdr:cNvPr id="2" name="Chart 1">
          <a:extLst>
            <a:ext uri="{FF2B5EF4-FFF2-40B4-BE49-F238E27FC236}">
              <a16:creationId xmlns:a16="http://schemas.microsoft.com/office/drawing/2014/main" id="{E1A4E66C-BBA9-4091-9A8E-5C08F72BBA32}"/>
            </a:ext>
          </a:extLst>
        </xdr:cNvPr>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tables/table1.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1" xr:uid="{3DA9FCEE-7263-40E4-BF6B-898E773E424E}" name="Table1" displayName="Table1" ref="A1:G49" totalsRowShown="0" headerRowDxfId="50" dataDxfId="49" tableBorderDxfId="48">
  <autoFilter ref="A1:G49" xr:uid="{0221B6FB-8572-4CC9-AF78-28CDEA35AD8A}"/>
  <tableColumns count="7">
    <tableColumn id="1" xr3:uid="{7FE5EE99-92E1-4C37-8015-883A1ABD9496}" name="Location" dataDxfId="47"/>
    <tableColumn id="2" xr3:uid="{C69276DE-601C-43D1-8EC2-E4E393C4DDF4}" name="Current Print Serial Subscriptions" dataDxfId="46"/>
    <tableColumn id="3" xr3:uid="{2410F3FB-2233-4910-89EC-F97360D3C3C2}" name="Physical Audio Units" dataDxfId="45"/>
    <tableColumn id="4" xr3:uid="{1E3BCF6C-7748-4873-8441-494A038559BE}" name="Physical Video Units" dataDxfId="44"/>
    <tableColumn id="5" xr3:uid="{89D59948-3340-4278-BAAF-E3C4BB41710E}" name="Other Physical Holdings" dataDxfId="43"/>
    <tableColumn id="6" xr3:uid="{F44DB737-8E4C-428C-8D08-58FDBF7A5BBB}" name="Describe Other Physical Holdings" dataDxfId="42"/>
    <tableColumn id="7" xr3:uid="{561EAA8C-6E50-489D-900C-3309F971EC6D}" name="Total Physical Collection" dataDxfId="41"/>
  </tableColumns>
  <tableStyleInfo name="TableStyleLight1" showFirstColumn="0" showLastColumn="0" showRowStripes="1" showColumnStripes="0"/>
</table>
</file>

<file path=xl/tables/table2.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4" xr:uid="{A5E9F1C0-AC77-4E1C-8478-F95E147F0B30}" name="Table4" displayName="Table4" ref="A1:E49" totalsRowShown="0" headerRowDxfId="40" dataDxfId="39">
  <autoFilter ref="A1:E49" xr:uid="{FDC90AD9-F1E9-477E-BDCB-BDF825B27890}"/>
  <tableColumns count="5">
    <tableColumn id="1" xr3:uid="{AF00B065-15FA-4BD6-B36D-3E4C04F8023D}" name="Location" dataDxfId="38"/>
    <tableColumn id="2" xr3:uid="{95615705-86C3-476F-902B-F9570BCB7A94}" name="Local Electronic Collections" dataDxfId="37"/>
    <tableColumn id="3" xr3:uid="{0B1997FC-B437-4FA1-ABDA-B9C305D293E6}" name="Other Cooperative Agreements" dataDxfId="36"/>
    <tableColumn id="4" xr3:uid="{878FA379-576B-4B21-8225-B6C7482A6433}" name="State Electronic Collections" dataDxfId="35"/>
    <tableColumn id="5" xr3:uid="{4D86FE5C-2985-43E9-BB17-759853425EB8}" name="Total Electronic Collections" dataDxfId="34"/>
  </tableColumns>
  <tableStyleInfo name="TableStyleLight1" showFirstColumn="0" showLastColumn="0" showRowStripes="1" showColumnStripes="0"/>
</table>
</file>

<file path=xl/tables/table3.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2" xr:uid="{5C610FB2-6AFB-449A-82A6-395863DEC651}" name="Table2" displayName="Table2" ref="A1:N49" totalsRowShown="0" headerRowDxfId="33" dataDxfId="32" tableBorderDxfId="31">
  <autoFilter ref="A1:N49" xr:uid="{43156BB8-7EA6-485A-BBCD-9B2E17F2970C}"/>
  <sortState xmlns:xlrd2="http://schemas.microsoft.com/office/spreadsheetml/2017/richdata2" ref="A2:N49">
    <sortCondition ref="A1:A49"/>
  </sortState>
  <tableColumns count="14">
    <tableColumn id="1" xr3:uid="{D2803F08-361D-4AAB-BDDA-DBE303BD1668}" name="Location" dataDxfId="30"/>
    <tableColumn id="2" xr3:uid="{3284D0D3-CE8D-402F-BF3F-C4EFAA6C7422}" name="Audio-DL Units Local" dataDxfId="29"/>
    <tableColumn id="3" xr3:uid="{C0EB942C-FBE6-47C6-86B7-9D34B119C048}" name="Audio-DL Units Consortia" dataDxfId="28"/>
    <tableColumn id="4" xr3:uid="{4013F909-C068-4F5C-B1D7-A907BCE15BD1}" name="Total Audio-DL Units" dataDxfId="27"/>
    <tableColumn id="5" xr3:uid="{26BCB52E-2D8C-45D3-8DA2-464E55E6755E}" name="Video-DL Units Local" dataDxfId="26"/>
    <tableColumn id="6" xr3:uid="{7C5C3098-DDBA-4561-9AD8-9868DC4478AA}" name="Video-DL Units Consortia" dataDxfId="25"/>
    <tableColumn id="7" xr3:uid="{820057FC-23A6-4BCF-9E41-578F730D1CB0}" name="Total Video-DL Units" dataDxfId="24"/>
    <tableColumn id="8" xr3:uid="{F3F61DED-4E67-4DCF-8310-AC26E2B389A4}" name="eBooks Local" dataDxfId="23"/>
    <tableColumn id="9" xr3:uid="{18BA3235-3C67-4291-964A-8A5640BD1FC5}" name="eBooks Consortia" dataDxfId="22"/>
    <tableColumn id="10" xr3:uid="{D4D5B40F-BA38-4950-B025-8C129EFCAA05}" name="Total eBooks" dataDxfId="21"/>
    <tableColumn id="11" xr3:uid="{CC28FB23-0B30-4447-BDFE-AE0E960AA2D3}" name="Total Local Electronic Materials" dataDxfId="20"/>
    <tableColumn id="12" xr3:uid="{667D1881-AA35-40A3-8A33-518CD4A09267}" name="Total Consortia Electronic Materials" dataDxfId="19"/>
    <tableColumn id="13" xr3:uid="{C25BF4C1-43CD-45C8-83D5-50E994862957}" name="Total Electronic Materials" dataDxfId="18"/>
    <tableColumn id="14" xr3:uid="{495E43CE-4503-4C27-8EF9-1F9EF6BCB9AE}" name="% of total library collection" dataDxfId="17" dataCellStyle="Percent">
      <calculatedColumnFormula>M2/O2</calculatedColumnFormula>
    </tableColumn>
  </tableColumns>
  <tableStyleInfo name="TableStyleLight4" showFirstColumn="0" showLastColumn="0" showRowStripes="1" showColumnStripes="0"/>
</table>
</file>

<file path=xl/tables/table4.xml><?xml version="1.0" encoding="utf-8"?>
<table xmlns="http://schemas.openxmlformats.org/spreadsheetml/2006/main" xmlns:mc="http://schemas.openxmlformats.org/markup-compatibility/2006" xmlns:xr="http://schemas.microsoft.com/office/spreadsheetml/2014/revision" xmlns:xr3="http://schemas.microsoft.com/office/spreadsheetml/2016/revision3" mc:Ignorable="xr xr3" id="3" xr:uid="{E6C5F450-5DDE-4C45-BF29-04B060FB9252}" name="Table3" displayName="Table3" ref="A1:N50" totalsRowShown="0" headerRowDxfId="16" dataDxfId="15" tableBorderDxfId="14">
  <autoFilter ref="A1:N50" xr:uid="{D2B4AE48-A2E2-4B30-BACE-278D895ADB57}"/>
  <tableColumns count="14">
    <tableColumn id="1" xr3:uid="{3886BC1C-6D2C-4495-ABF1-B5CF25ABABE9}" name="Location" dataDxfId="13"/>
    <tableColumn id="2" xr3:uid="{16E78124-5AB4-445C-B873-C6CA2C50638A}" name="Adult Electronic Materials (Consortia)" dataDxfId="12"/>
    <tableColumn id="3" xr3:uid="{21052E60-3782-4701-9185-BA4F7D342882}" name="Adult Electronic Materials (Local)" dataDxfId="11"/>
    <tableColumn id="4" xr3:uid="{6C1EC923-4B4B-42B5-8628-40622E021DFE}" name="Total Adult Materials" dataDxfId="10">
      <calculatedColumnFormula>B2+C2</calculatedColumnFormula>
    </tableColumn>
    <tableColumn id="5" xr3:uid="{101C44F5-9DA4-4364-833F-9F5795FA260E}" name="Adult % of Electronic Materials" dataDxfId="9" dataCellStyle="Percent">
      <calculatedColumnFormula>D2/N2</calculatedColumnFormula>
    </tableColumn>
    <tableColumn id="6" xr3:uid="{80411365-F8AF-4D44-8619-41E08F064F4E}" name="Children Electronic Materials (Consortia)" dataDxfId="8"/>
    <tableColumn id="7" xr3:uid="{5EE4A43B-573C-4420-8F5D-4201C825EFEC}" name="Children Electronic Materials (Local)" dataDxfId="7"/>
    <tableColumn id="8" xr3:uid="{7380EA7E-0EF7-472A-89CF-9E38F9E4D1A8}" name="Total Children Materials" dataDxfId="6">
      <calculatedColumnFormula>F2+G2</calculatedColumnFormula>
    </tableColumn>
    <tableColumn id="9" xr3:uid="{EE4BC301-BC94-47F1-9474-7F3FA6CBF4EB}" name="Children % of Electronic Materials" dataDxfId="5" dataCellStyle="Percent">
      <calculatedColumnFormula>H2/N2</calculatedColumnFormula>
    </tableColumn>
    <tableColumn id="10" xr3:uid="{E089B42B-F806-45D0-BEA6-4988D7048681}" name="YA Electronic Materials (Consortia)" dataDxfId="4"/>
    <tableColumn id="11" xr3:uid="{96F0A6F6-AA10-47B0-85C6-72DD3ABB0114}" name="YA Electronic Materials (Local)" dataDxfId="3"/>
    <tableColumn id="12" xr3:uid="{212F214A-0D64-4C1D-B4C7-6F369C30ED39}" name="Total YA Materials" dataDxfId="2">
      <calculatedColumnFormula>H2+J2</calculatedColumnFormula>
    </tableColumn>
    <tableColumn id="13" xr3:uid="{C8159928-122B-4953-8413-6AF509ED5838}" name="YA % of Electronic Materials" dataDxfId="1" dataCellStyle="Percent">
      <calculatedColumnFormula>L2/'E-Materials'!M2</calculatedColumnFormula>
    </tableColumn>
    <tableColumn id="14" xr3:uid="{8053FC26-2564-42DB-B18E-A28DE35910EC}" name="Total Electronic Materials" dataDxfId="0"/>
  </tableColumns>
  <tableStyleInfo name="TableStyleLight1"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table" Target="../tables/table3.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table" Target="../tables/table4.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1" Type="http://schemas.openxmlformats.org/officeDocument/2006/relationships/printerSettings" Target="../printerSettings/printerSettings13.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table" Target="../tables/table2.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AFB7A7-8E86-49F8-A672-79D52EDCF70D}">
  <sheetPr>
    <tabColor theme="7" tint="0.39997558519241921"/>
    <pageSetUpPr fitToPage="1"/>
  </sheetPr>
  <dimension ref="A1:EK38"/>
  <sheetViews>
    <sheetView showGridLines="0" tabSelected="1" showRuler="0" zoomScaleNormal="100" zoomScaleSheetLayoutView="110" workbookViewId="0"/>
  </sheetViews>
  <sheetFormatPr defaultRowHeight="12.75" x14ac:dyDescent="0.2"/>
  <cols>
    <col min="1" max="1" width="3.28515625" style="76" customWidth="1"/>
    <col min="2" max="4" width="9.140625" style="76"/>
    <col min="5" max="5" width="6.85546875" style="76" customWidth="1"/>
    <col min="6" max="9" width="9.140625" style="76"/>
    <col min="10" max="10" width="9.85546875" style="76" customWidth="1"/>
    <col min="11" max="11" width="0.7109375" style="76" customWidth="1"/>
    <col min="12" max="16384" width="9.140625" style="76"/>
  </cols>
  <sheetData>
    <row r="1" spans="1:141" ht="30" customHeight="1" x14ac:dyDescent="0.2">
      <c r="A1" s="74"/>
      <c r="B1" s="146" t="s">
        <v>210</v>
      </c>
      <c r="C1" s="146"/>
      <c r="D1" s="146"/>
      <c r="E1" s="146"/>
      <c r="F1" s="146"/>
      <c r="G1" s="146"/>
      <c r="H1" s="146"/>
      <c r="I1" s="146"/>
      <c r="J1" s="147"/>
      <c r="K1" s="75"/>
    </row>
    <row r="2" spans="1:141" x14ac:dyDescent="0.2">
      <c r="A2" s="77"/>
      <c r="B2" s="78"/>
      <c r="C2" s="78"/>
      <c r="D2" s="78"/>
      <c r="E2" s="78"/>
      <c r="F2" s="78"/>
      <c r="G2" s="78"/>
      <c r="H2" s="78"/>
      <c r="I2" s="78"/>
      <c r="J2" s="79"/>
    </row>
    <row r="3" spans="1:141" x14ac:dyDescent="0.2">
      <c r="A3" s="77"/>
      <c r="B3" s="125" t="s">
        <v>247</v>
      </c>
      <c r="C3" s="78"/>
      <c r="D3" s="78"/>
      <c r="E3" s="78"/>
      <c r="F3" s="78"/>
      <c r="G3" s="78"/>
      <c r="H3" s="78"/>
      <c r="I3" s="78"/>
      <c r="J3" s="79"/>
    </row>
    <row r="4" spans="1:141" x14ac:dyDescent="0.2">
      <c r="A4" s="77"/>
      <c r="B4" s="78"/>
      <c r="C4" s="78"/>
      <c r="D4" s="78"/>
      <c r="E4" s="78"/>
      <c r="F4" s="78"/>
      <c r="G4" s="78"/>
      <c r="H4" s="78"/>
      <c r="I4" s="78"/>
      <c r="J4" s="79"/>
    </row>
    <row r="5" spans="1:141" ht="39.75" customHeight="1" x14ac:dyDescent="0.2">
      <c r="A5" s="77"/>
      <c r="B5" s="148" t="s">
        <v>204</v>
      </c>
      <c r="C5" s="148"/>
      <c r="D5" s="148"/>
      <c r="E5" s="148"/>
      <c r="F5" s="148"/>
      <c r="G5" s="148"/>
      <c r="H5" s="148"/>
      <c r="I5" s="148"/>
      <c r="J5" s="149"/>
    </row>
    <row r="6" spans="1:141" x14ac:dyDescent="0.2">
      <c r="A6" s="77"/>
      <c r="B6" s="78"/>
      <c r="C6" s="78"/>
      <c r="D6" s="78"/>
      <c r="E6" s="78"/>
      <c r="F6" s="78"/>
      <c r="G6" s="78"/>
      <c r="H6" s="78"/>
      <c r="I6" s="78"/>
      <c r="J6" s="79"/>
    </row>
    <row r="7" spans="1:141" ht="27" customHeight="1" x14ac:dyDescent="0.2">
      <c r="A7" s="77"/>
      <c r="B7" s="150" t="s">
        <v>205</v>
      </c>
      <c r="C7" s="150"/>
      <c r="D7" s="150"/>
      <c r="E7" s="150"/>
      <c r="F7" s="150"/>
      <c r="G7" s="150"/>
      <c r="H7" s="150"/>
      <c r="I7" s="150"/>
      <c r="J7" s="151"/>
    </row>
    <row r="8" spans="1:141" x14ac:dyDescent="0.2">
      <c r="A8" s="77"/>
      <c r="B8" s="78"/>
      <c r="C8" s="78"/>
      <c r="D8" s="78"/>
      <c r="E8" s="78"/>
      <c r="F8" s="78"/>
      <c r="G8" s="78"/>
      <c r="H8" s="78"/>
      <c r="I8" s="78"/>
      <c r="J8" s="79"/>
    </row>
    <row r="9" spans="1:141" s="82" customFormat="1" ht="79.5" customHeight="1" x14ac:dyDescent="0.2">
      <c r="A9" s="81"/>
      <c r="B9" s="148" t="s">
        <v>206</v>
      </c>
      <c r="C9" s="148"/>
      <c r="D9" s="148"/>
      <c r="E9" s="148"/>
      <c r="F9" s="148"/>
      <c r="G9" s="148"/>
      <c r="H9" s="148"/>
      <c r="I9" s="148"/>
      <c r="J9" s="149"/>
      <c r="L9" s="76"/>
      <c r="M9" s="76"/>
      <c r="N9" s="76"/>
      <c r="O9" s="76"/>
      <c r="P9" s="76"/>
      <c r="Q9" s="76"/>
      <c r="R9" s="76"/>
      <c r="S9" s="76"/>
      <c r="T9" s="76"/>
      <c r="U9" s="76"/>
      <c r="V9" s="76"/>
      <c r="W9" s="76"/>
      <c r="X9" s="76"/>
      <c r="Y9" s="76"/>
      <c r="Z9" s="76"/>
      <c r="AA9" s="76"/>
      <c r="AB9" s="76"/>
      <c r="AC9" s="76"/>
      <c r="AD9" s="76"/>
      <c r="AE9" s="76"/>
      <c r="AF9" s="76"/>
      <c r="AG9" s="76"/>
      <c r="AH9" s="76"/>
      <c r="AI9" s="76"/>
      <c r="AJ9" s="76"/>
      <c r="AK9" s="76"/>
      <c r="AL9" s="76"/>
      <c r="AM9" s="76"/>
      <c r="AN9" s="76"/>
      <c r="AO9" s="76"/>
      <c r="AP9" s="76"/>
      <c r="AQ9" s="76"/>
      <c r="AR9" s="76"/>
      <c r="AS9" s="76"/>
      <c r="AT9" s="76"/>
      <c r="AU9" s="76"/>
      <c r="AV9" s="76"/>
      <c r="AW9" s="76"/>
      <c r="AX9" s="76"/>
      <c r="AY9" s="76"/>
      <c r="AZ9" s="76"/>
      <c r="BA9" s="76"/>
      <c r="BB9" s="76"/>
      <c r="BC9" s="76"/>
      <c r="BD9" s="76"/>
      <c r="BE9" s="76"/>
      <c r="BF9" s="76"/>
      <c r="BG9" s="76"/>
      <c r="BH9" s="76"/>
      <c r="BI9" s="76"/>
      <c r="BJ9" s="76"/>
      <c r="BK9" s="76"/>
      <c r="BL9" s="76"/>
      <c r="BM9" s="76"/>
      <c r="BN9" s="76"/>
      <c r="BO9" s="76"/>
      <c r="BP9" s="76"/>
      <c r="BQ9" s="76"/>
      <c r="BR9" s="76"/>
      <c r="BS9" s="76"/>
      <c r="BT9" s="76"/>
      <c r="BU9" s="76"/>
      <c r="BV9" s="76"/>
      <c r="BW9" s="76"/>
      <c r="BX9" s="76"/>
      <c r="BY9" s="76"/>
      <c r="BZ9" s="76"/>
      <c r="CA9" s="76"/>
      <c r="CB9" s="76"/>
      <c r="CC9" s="76"/>
      <c r="CD9" s="76"/>
      <c r="CE9" s="76"/>
      <c r="CF9" s="76"/>
      <c r="CG9" s="76"/>
      <c r="CH9" s="76"/>
      <c r="CI9" s="76"/>
      <c r="CJ9" s="76"/>
      <c r="CK9" s="76"/>
      <c r="CL9" s="76"/>
      <c r="CM9" s="76"/>
      <c r="CN9" s="76"/>
      <c r="CO9" s="76"/>
      <c r="CP9" s="76"/>
      <c r="CQ9" s="76"/>
      <c r="CR9" s="76"/>
      <c r="CS9" s="76"/>
      <c r="CT9" s="76"/>
      <c r="CU9" s="76"/>
      <c r="CV9" s="76"/>
      <c r="CW9" s="76"/>
      <c r="CX9" s="76"/>
      <c r="CY9" s="76"/>
      <c r="CZ9" s="76"/>
      <c r="DA9" s="76"/>
      <c r="DB9" s="76"/>
      <c r="DC9" s="76"/>
      <c r="DD9" s="76"/>
      <c r="DE9" s="76"/>
      <c r="DF9" s="76"/>
      <c r="DG9" s="76"/>
      <c r="DH9" s="76"/>
      <c r="DI9" s="76"/>
      <c r="DJ9" s="76"/>
      <c r="DK9" s="76"/>
      <c r="DL9" s="76"/>
      <c r="DM9" s="76"/>
      <c r="DN9" s="76"/>
      <c r="DO9" s="76"/>
      <c r="DP9" s="76"/>
      <c r="DQ9" s="76"/>
      <c r="DR9" s="76"/>
      <c r="DS9" s="76"/>
      <c r="DT9" s="76"/>
      <c r="DU9" s="76"/>
      <c r="DV9" s="76"/>
      <c r="DW9" s="76"/>
      <c r="DX9" s="76"/>
      <c r="DY9" s="76"/>
      <c r="DZ9" s="76"/>
      <c r="EA9" s="76"/>
      <c r="EB9" s="76"/>
      <c r="EC9" s="76"/>
      <c r="ED9" s="76"/>
      <c r="EE9" s="76"/>
      <c r="EF9" s="76"/>
      <c r="EG9" s="76"/>
      <c r="EH9" s="76"/>
      <c r="EI9" s="76"/>
      <c r="EJ9" s="76"/>
      <c r="EK9" s="76"/>
    </row>
    <row r="10" spans="1:141" x14ac:dyDescent="0.2">
      <c r="A10" s="77"/>
      <c r="B10" s="78"/>
      <c r="C10" s="78"/>
      <c r="D10" s="78"/>
      <c r="E10" s="78"/>
      <c r="F10" s="78"/>
      <c r="G10" s="78"/>
      <c r="H10" s="78"/>
      <c r="I10" s="78"/>
      <c r="J10" s="79"/>
    </row>
    <row r="11" spans="1:141" ht="68.25" customHeight="1" x14ac:dyDescent="0.2">
      <c r="A11" s="77"/>
      <c r="B11" s="152" t="s">
        <v>248</v>
      </c>
      <c r="C11" s="148"/>
      <c r="D11" s="148"/>
      <c r="E11" s="148"/>
      <c r="F11" s="148"/>
      <c r="G11" s="148"/>
      <c r="H11" s="148"/>
      <c r="I11" s="148"/>
      <c r="J11" s="149"/>
    </row>
    <row r="12" spans="1:141" x14ac:dyDescent="0.2">
      <c r="A12" s="77"/>
      <c r="B12" s="78"/>
      <c r="C12" s="78"/>
      <c r="D12" s="78"/>
      <c r="E12" s="78"/>
      <c r="F12" s="78"/>
      <c r="G12" s="78"/>
      <c r="H12" s="78"/>
      <c r="I12" s="78"/>
      <c r="J12" s="79"/>
    </row>
    <row r="13" spans="1:141" x14ac:dyDescent="0.2">
      <c r="A13" s="77"/>
      <c r="B13" s="80" t="s">
        <v>207</v>
      </c>
      <c r="C13" s="78"/>
      <c r="D13" s="78"/>
      <c r="E13" s="78"/>
      <c r="F13" s="78"/>
      <c r="G13" s="78"/>
      <c r="H13" s="78"/>
      <c r="I13" s="78"/>
      <c r="J13" s="79"/>
    </row>
    <row r="14" spans="1:141" x14ac:dyDescent="0.2">
      <c r="A14" s="77"/>
      <c r="B14" s="80"/>
      <c r="C14" s="78"/>
      <c r="D14" s="78"/>
      <c r="E14" s="78"/>
      <c r="F14" s="78"/>
      <c r="G14" s="78"/>
      <c r="H14" s="78"/>
      <c r="I14" s="78"/>
      <c r="J14" s="79"/>
    </row>
    <row r="15" spans="1:141" x14ac:dyDescent="0.2">
      <c r="A15" s="77"/>
      <c r="B15" s="83" t="s">
        <v>208</v>
      </c>
      <c r="C15" s="78"/>
      <c r="D15" s="78"/>
      <c r="E15" s="78"/>
      <c r="F15" s="83" t="s">
        <v>209</v>
      </c>
      <c r="G15" s="78"/>
      <c r="H15" s="78"/>
      <c r="I15" s="78"/>
      <c r="J15" s="79"/>
    </row>
    <row r="16" spans="1:141" x14ac:dyDescent="0.2">
      <c r="A16" s="77"/>
      <c r="B16" s="126" t="s">
        <v>241</v>
      </c>
      <c r="C16" s="78"/>
      <c r="D16" s="78"/>
      <c r="E16" s="78"/>
      <c r="F16" s="125" t="s">
        <v>242</v>
      </c>
      <c r="G16" s="78"/>
      <c r="H16" s="78"/>
      <c r="I16" s="78"/>
      <c r="J16" s="79"/>
    </row>
    <row r="17" spans="1:10" x14ac:dyDescent="0.2">
      <c r="A17" s="77"/>
      <c r="B17" s="93" t="s">
        <v>212</v>
      </c>
      <c r="C17" s="78"/>
      <c r="D17" s="78"/>
      <c r="E17" s="78"/>
      <c r="F17" s="80" t="s">
        <v>222</v>
      </c>
      <c r="G17" s="78"/>
      <c r="H17" s="78"/>
      <c r="I17" s="78"/>
      <c r="J17" s="79"/>
    </row>
    <row r="18" spans="1:10" x14ac:dyDescent="0.2">
      <c r="A18" s="77"/>
      <c r="B18" s="94" t="s">
        <v>213</v>
      </c>
      <c r="C18" s="78"/>
      <c r="D18" s="78"/>
      <c r="E18" s="78"/>
      <c r="F18" s="80" t="s">
        <v>223</v>
      </c>
      <c r="G18" s="78"/>
      <c r="H18" s="78"/>
      <c r="I18" s="78"/>
      <c r="J18" s="79"/>
    </row>
    <row r="19" spans="1:10" x14ac:dyDescent="0.2">
      <c r="A19" s="77"/>
      <c r="B19" s="94" t="s">
        <v>214</v>
      </c>
      <c r="C19" s="78"/>
      <c r="D19" s="78"/>
      <c r="E19" s="78"/>
      <c r="F19" s="80" t="s">
        <v>224</v>
      </c>
      <c r="G19" s="78"/>
      <c r="H19" s="78"/>
      <c r="I19" s="78"/>
      <c r="J19" s="79"/>
    </row>
    <row r="20" spans="1:10" x14ac:dyDescent="0.2">
      <c r="A20" s="77"/>
      <c r="B20" s="94" t="s">
        <v>215</v>
      </c>
      <c r="C20" s="78"/>
      <c r="D20" s="78"/>
      <c r="E20" s="78"/>
      <c r="F20" s="80" t="s">
        <v>225</v>
      </c>
      <c r="G20" s="78"/>
      <c r="H20" s="78"/>
      <c r="I20" s="78"/>
      <c r="J20" s="79"/>
    </row>
    <row r="21" spans="1:10" x14ac:dyDescent="0.2">
      <c r="A21" s="77"/>
      <c r="B21" s="94" t="s">
        <v>216</v>
      </c>
      <c r="C21" s="78"/>
      <c r="D21" s="78"/>
      <c r="E21" s="78"/>
      <c r="F21" s="80" t="s">
        <v>226</v>
      </c>
      <c r="G21" s="78"/>
      <c r="H21" s="78"/>
      <c r="I21" s="78"/>
      <c r="J21" s="79"/>
    </row>
    <row r="22" spans="1:10" x14ac:dyDescent="0.2">
      <c r="A22" s="77"/>
      <c r="B22" s="94" t="s">
        <v>217</v>
      </c>
      <c r="C22" s="78"/>
      <c r="D22" s="78"/>
      <c r="E22" s="78"/>
      <c r="F22" s="80" t="s">
        <v>227</v>
      </c>
      <c r="G22" s="78"/>
      <c r="H22" s="78"/>
      <c r="I22" s="78"/>
      <c r="J22" s="79"/>
    </row>
    <row r="23" spans="1:10" x14ac:dyDescent="0.2">
      <c r="A23" s="77"/>
      <c r="B23" s="94" t="s">
        <v>218</v>
      </c>
      <c r="C23" s="78"/>
      <c r="D23" s="78"/>
      <c r="E23" s="78"/>
      <c r="F23" s="80" t="s">
        <v>228</v>
      </c>
      <c r="G23" s="78"/>
      <c r="H23" s="78"/>
      <c r="I23" s="78"/>
      <c r="J23" s="79"/>
    </row>
    <row r="24" spans="1:10" x14ac:dyDescent="0.2">
      <c r="A24" s="77"/>
      <c r="B24" s="94" t="s">
        <v>219</v>
      </c>
      <c r="C24" s="78"/>
      <c r="D24" s="78"/>
      <c r="E24" s="78"/>
      <c r="F24" s="80" t="s">
        <v>229</v>
      </c>
      <c r="G24" s="78"/>
      <c r="H24" s="78"/>
      <c r="I24" s="78"/>
      <c r="J24" s="79"/>
    </row>
    <row r="25" spans="1:10" x14ac:dyDescent="0.2">
      <c r="A25" s="77"/>
      <c r="B25" s="94" t="s">
        <v>220</v>
      </c>
      <c r="C25" s="78"/>
      <c r="D25" s="78"/>
      <c r="E25" s="78"/>
      <c r="F25" s="80" t="s">
        <v>230</v>
      </c>
      <c r="G25" s="78"/>
      <c r="H25" s="78"/>
      <c r="I25" s="78"/>
      <c r="J25" s="79"/>
    </row>
    <row r="26" spans="1:10" x14ac:dyDescent="0.2">
      <c r="A26" s="89"/>
      <c r="B26" s="94" t="s">
        <v>221</v>
      </c>
      <c r="C26" s="78"/>
      <c r="D26" s="78"/>
      <c r="E26" s="78"/>
      <c r="F26" s="80" t="s">
        <v>231</v>
      </c>
      <c r="G26" s="78"/>
      <c r="H26" s="78"/>
      <c r="I26" s="78"/>
      <c r="J26" s="91"/>
    </row>
    <row r="27" spans="1:10" x14ac:dyDescent="0.2">
      <c r="A27" s="90"/>
      <c r="B27" s="141" t="s">
        <v>249</v>
      </c>
      <c r="C27" s="88"/>
      <c r="D27" s="88"/>
      <c r="E27" s="88"/>
      <c r="F27" s="100" t="s">
        <v>232</v>
      </c>
      <c r="G27" s="88"/>
      <c r="H27" s="88"/>
      <c r="I27" s="88"/>
      <c r="J27" s="92"/>
    </row>
    <row r="30" spans="1:10" x14ac:dyDescent="0.2">
      <c r="D30" s="85"/>
    </row>
    <row r="38" spans="3:3" x14ac:dyDescent="0.2">
      <c r="C38" s="84"/>
    </row>
  </sheetData>
  <mergeCells count="5">
    <mergeCell ref="B1:J1"/>
    <mergeCell ref="B5:J5"/>
    <mergeCell ref="B7:J7"/>
    <mergeCell ref="B9:J9"/>
    <mergeCell ref="B11:J11"/>
  </mergeCells>
  <hyperlinks>
    <hyperlink ref="B17" location="Print!A1" display="Print" xr:uid="{4CE9F207-70BC-4328-9A43-3F0C804F3411}"/>
    <hyperlink ref="B18" location="'Print by pop'!A1" display="Print by population" xr:uid="{E092191D-34DD-4C64-8D3E-671AB78FB0D4}"/>
    <hyperlink ref="B19" location="'Other Physical Materials'!A1" display="Other Physical Materials" xr:uid="{DAC58894-3A8B-4155-BAA6-50CDE1678626}"/>
    <hyperlink ref="B20" location="'Physical - audience'!A1" display="Physical Materials by audience" xr:uid="{5FDF1B68-F381-4D73-8931-2718969280F5}"/>
    <hyperlink ref="B21" location="'Phys-audience chart'!A1" display="Physical Materials by audience - chart" xr:uid="{EF8778B4-AA39-4BD9-A241-54491A2CE3E2}"/>
    <hyperlink ref="B22" location="'E-Collections'!A1" display="Electronic Collections" xr:uid="{784CEB62-D1CD-485A-8D99-C6769FC8742B}"/>
    <hyperlink ref="B23" location="AV!A1" display="Audio Visual" xr:uid="{4301673A-2491-48C9-949F-C14FAAD0D6F4}"/>
    <hyperlink ref="B24" location="'E-Materials'!A1" display="Electronic Materials" xr:uid="{1B176911-F2E9-4F60-88BB-3480CD86BFAF}"/>
    <hyperlink ref="B25" location="'Electronic - audience'!A1" display="Electronic Materials by audience" xr:uid="{2262FFC6-2F30-47A1-A284-20009EDC43AA}"/>
    <hyperlink ref="B26" location="'ElMat audience chart'!A1" display="Electronic Materials by audience - chart" xr:uid="{0605DC1F-2A8F-4789-87C0-829EE646BEA7}"/>
    <hyperlink ref="B27" location="'All Library Collections data'!A1" display="All Library Collections Data" xr:uid="{139F9F1F-C56E-4935-A381-BD8F535163D4}"/>
    <hyperlink ref="B16" location="Summary!A1" display="Summary" xr:uid="{33A7C798-7D0B-401B-9862-35FEB1042563}"/>
  </hyperlinks>
  <printOptions horizontalCentered="1"/>
  <pageMargins left="0.7" right="0.7" top="0.75" bottom="0.75" header="0.3" footer="0.3"/>
  <pageSetup fitToHeight="0" orientation="portrait" r:id="rId1"/>
  <headerFooter>
    <oddHeader>&amp;CLibrary Collections FY2019</oddHeader>
    <oddFooter>&amp;CRI Office of Library &amp; Information Services</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E7DFEBD3-1D48-4D4B-AEC8-E41A58774F40}">
  <sheetPr>
    <tabColor theme="7" tint="0.39997558519241921"/>
    <pageSetUpPr fitToPage="1"/>
  </sheetPr>
  <dimension ref="A1:TP53"/>
  <sheetViews>
    <sheetView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4.85546875" style="11" customWidth="1"/>
    <col min="2" max="2" width="10" style="34" customWidth="1"/>
    <col min="3" max="3" width="11" style="34" customWidth="1"/>
    <col min="4" max="4" width="10.85546875" style="34" customWidth="1"/>
    <col min="5" max="5" width="9" style="34" customWidth="1"/>
    <col min="6" max="6" width="9.5703125" style="34" customWidth="1"/>
    <col min="7" max="7" width="8.5703125" style="34" customWidth="1"/>
    <col min="8" max="8" width="9.42578125" style="34" customWidth="1"/>
    <col min="9" max="9" width="9.5703125" style="34" customWidth="1"/>
    <col min="10" max="10" width="9.85546875" style="34" customWidth="1"/>
    <col min="11" max="11" width="11.28515625" style="34" customWidth="1"/>
    <col min="12" max="12" width="13" style="34" customWidth="1"/>
    <col min="13" max="13" width="15" style="34" customWidth="1"/>
    <col min="14" max="14" width="10.85546875" style="54" customWidth="1"/>
    <col min="15" max="15" width="16.5703125" style="4" hidden="1" customWidth="1"/>
    <col min="16" max="16384" width="9.140625" style="11"/>
  </cols>
  <sheetData>
    <row r="1" spans="1:536" s="37" customFormat="1" ht="62.25" customHeight="1" x14ac:dyDescent="0.2">
      <c r="A1" s="8" t="s">
        <v>0</v>
      </c>
      <c r="B1" s="110" t="s">
        <v>169</v>
      </c>
      <c r="C1" s="110" t="s">
        <v>168</v>
      </c>
      <c r="D1" s="110" t="s">
        <v>159</v>
      </c>
      <c r="E1" s="9" t="s">
        <v>166</v>
      </c>
      <c r="F1" s="9" t="s">
        <v>167</v>
      </c>
      <c r="G1" s="9" t="s">
        <v>160</v>
      </c>
      <c r="H1" s="110" t="s">
        <v>173</v>
      </c>
      <c r="I1" s="110" t="s">
        <v>174</v>
      </c>
      <c r="J1" s="110" t="s">
        <v>10</v>
      </c>
      <c r="K1" s="9" t="s">
        <v>11</v>
      </c>
      <c r="L1" s="9" t="s">
        <v>12</v>
      </c>
      <c r="M1" s="9" t="s">
        <v>13</v>
      </c>
      <c r="N1" s="108" t="s">
        <v>175</v>
      </c>
      <c r="O1" s="66" t="s">
        <v>17</v>
      </c>
      <c r="P1" s="12"/>
      <c r="Q1" s="12"/>
      <c r="R1" s="12"/>
      <c r="S1" s="12"/>
      <c r="T1" s="12"/>
      <c r="U1" s="12"/>
      <c r="V1" s="12"/>
      <c r="W1" s="12"/>
      <c r="X1" s="12"/>
      <c r="Y1" s="12"/>
      <c r="Z1" s="12"/>
      <c r="AA1" s="12"/>
      <c r="AB1" s="12"/>
      <c r="AC1" s="12"/>
      <c r="AD1" s="12"/>
      <c r="AE1" s="12"/>
      <c r="AF1" s="12"/>
      <c r="AG1" s="12"/>
      <c r="AH1" s="12"/>
      <c r="AI1" s="12"/>
      <c r="AJ1" s="12"/>
      <c r="AK1" s="12"/>
      <c r="AL1" s="12"/>
      <c r="AM1" s="12"/>
      <c r="AN1" s="12"/>
      <c r="AO1" s="12"/>
      <c r="AP1" s="12"/>
      <c r="AQ1" s="12"/>
      <c r="AR1" s="12"/>
      <c r="AS1" s="12"/>
      <c r="AT1" s="12"/>
      <c r="AU1" s="12"/>
      <c r="AV1" s="12"/>
      <c r="AW1" s="12"/>
      <c r="AX1" s="12"/>
      <c r="AY1" s="12"/>
      <c r="AZ1" s="12"/>
      <c r="BA1" s="12"/>
      <c r="BB1" s="12"/>
      <c r="BC1" s="12"/>
      <c r="BD1" s="12"/>
      <c r="BE1" s="12"/>
      <c r="BF1" s="12"/>
      <c r="BG1" s="12"/>
      <c r="BH1" s="12"/>
      <c r="BI1" s="12"/>
      <c r="BJ1" s="12"/>
      <c r="BK1" s="12"/>
      <c r="BL1" s="12"/>
      <c r="BM1" s="12"/>
      <c r="BN1" s="12"/>
      <c r="BO1" s="12"/>
      <c r="BP1" s="12"/>
      <c r="BQ1" s="12"/>
      <c r="BR1" s="12"/>
      <c r="BS1" s="12"/>
      <c r="BT1" s="12"/>
      <c r="BU1" s="12"/>
      <c r="BV1" s="12"/>
      <c r="BW1" s="12"/>
      <c r="BX1" s="12"/>
      <c r="BY1" s="12"/>
      <c r="BZ1" s="12"/>
      <c r="CA1" s="12"/>
      <c r="CB1" s="12"/>
      <c r="CC1" s="12"/>
      <c r="CD1" s="12"/>
      <c r="CE1" s="12"/>
      <c r="CF1" s="12"/>
      <c r="CG1" s="12"/>
      <c r="CH1" s="12"/>
      <c r="CI1" s="12"/>
      <c r="CJ1" s="12"/>
      <c r="CK1" s="12"/>
      <c r="CL1" s="12"/>
      <c r="CM1" s="12"/>
      <c r="CN1" s="12"/>
      <c r="CO1" s="12"/>
      <c r="CP1" s="12"/>
      <c r="CQ1" s="12"/>
      <c r="CR1" s="12"/>
      <c r="CS1" s="12"/>
      <c r="CT1" s="12"/>
      <c r="CU1" s="12"/>
      <c r="CV1" s="12"/>
      <c r="CW1" s="12"/>
      <c r="CX1" s="12"/>
      <c r="CY1" s="12"/>
      <c r="CZ1" s="12"/>
      <c r="DA1" s="12"/>
      <c r="DB1" s="12"/>
      <c r="DC1" s="12"/>
      <c r="DD1" s="12"/>
      <c r="DE1" s="12"/>
      <c r="DF1" s="12"/>
      <c r="DG1" s="12"/>
      <c r="DH1" s="12"/>
      <c r="DI1" s="12"/>
      <c r="DJ1" s="12"/>
      <c r="DK1" s="12"/>
      <c r="DL1" s="12"/>
      <c r="DM1" s="12"/>
      <c r="DN1" s="12"/>
      <c r="DO1" s="12"/>
      <c r="DP1" s="12"/>
      <c r="DQ1" s="12"/>
      <c r="DR1" s="12"/>
      <c r="DS1" s="12"/>
      <c r="DT1" s="12"/>
      <c r="DU1" s="12"/>
      <c r="DV1" s="12"/>
      <c r="DW1" s="12"/>
      <c r="DX1" s="12"/>
      <c r="DY1" s="12"/>
      <c r="DZ1" s="12"/>
      <c r="EA1" s="12"/>
      <c r="EB1" s="12"/>
      <c r="EC1" s="12"/>
      <c r="ED1" s="12"/>
      <c r="EE1" s="12"/>
      <c r="EF1" s="12"/>
      <c r="EG1" s="12"/>
      <c r="EH1" s="12"/>
      <c r="EI1" s="12"/>
      <c r="EJ1" s="12"/>
      <c r="EK1" s="12"/>
      <c r="EL1" s="12"/>
      <c r="EM1" s="12"/>
      <c r="EN1" s="12"/>
      <c r="EO1" s="12"/>
      <c r="EP1" s="12"/>
      <c r="EQ1" s="12"/>
      <c r="ER1" s="12"/>
      <c r="ES1" s="12"/>
      <c r="ET1" s="12"/>
      <c r="EU1" s="12"/>
      <c r="EV1" s="12"/>
      <c r="EW1" s="12"/>
      <c r="EX1" s="12"/>
      <c r="EY1" s="12"/>
      <c r="EZ1" s="12"/>
      <c r="FA1" s="12"/>
      <c r="FB1" s="12"/>
      <c r="FC1" s="12"/>
      <c r="FD1" s="12"/>
      <c r="FE1" s="12"/>
      <c r="FF1" s="12"/>
      <c r="FG1" s="12"/>
      <c r="FH1" s="12"/>
      <c r="FI1" s="12"/>
      <c r="FJ1" s="12"/>
      <c r="FK1" s="12"/>
      <c r="FL1" s="12"/>
      <c r="FM1" s="12"/>
      <c r="FN1" s="12"/>
      <c r="FO1" s="12"/>
      <c r="FP1" s="12"/>
      <c r="FQ1" s="12"/>
      <c r="FR1" s="12"/>
      <c r="FS1" s="12"/>
      <c r="FT1" s="12"/>
      <c r="FU1" s="12"/>
      <c r="FV1" s="12"/>
      <c r="FW1" s="12"/>
      <c r="FX1" s="12"/>
      <c r="FY1" s="12"/>
      <c r="FZ1" s="12"/>
      <c r="GA1" s="12"/>
      <c r="GB1" s="12"/>
      <c r="GC1" s="12"/>
      <c r="GD1" s="12"/>
      <c r="GE1" s="12"/>
      <c r="GF1" s="12"/>
      <c r="GG1" s="12"/>
      <c r="GH1" s="12"/>
      <c r="GI1" s="12"/>
      <c r="GJ1" s="12"/>
      <c r="GK1" s="12"/>
      <c r="GL1" s="12"/>
      <c r="GM1" s="12"/>
      <c r="GN1" s="12"/>
      <c r="GO1" s="12"/>
      <c r="GP1" s="12"/>
      <c r="GQ1" s="12"/>
      <c r="GR1" s="12"/>
      <c r="GS1" s="12"/>
      <c r="GT1" s="12"/>
      <c r="GU1" s="12"/>
      <c r="GV1" s="12"/>
      <c r="GW1" s="12"/>
      <c r="GX1" s="12"/>
      <c r="GY1" s="12"/>
      <c r="GZ1" s="12"/>
      <c r="HA1" s="12"/>
      <c r="HB1" s="12"/>
      <c r="HC1" s="12"/>
      <c r="HD1" s="12"/>
      <c r="HE1" s="12"/>
      <c r="HF1" s="12"/>
      <c r="HG1" s="12"/>
      <c r="HH1" s="12"/>
      <c r="HI1" s="12"/>
      <c r="HJ1" s="12"/>
      <c r="HK1" s="12"/>
      <c r="HL1" s="12"/>
      <c r="HM1" s="12"/>
      <c r="HN1" s="12"/>
      <c r="HO1" s="12"/>
      <c r="HP1" s="12"/>
      <c r="HQ1" s="12"/>
      <c r="HR1" s="12"/>
      <c r="HS1" s="12"/>
      <c r="HT1" s="12"/>
      <c r="HU1" s="12"/>
      <c r="HV1" s="12"/>
      <c r="HW1" s="12"/>
      <c r="HX1" s="12"/>
      <c r="HY1" s="12"/>
      <c r="HZ1" s="12"/>
      <c r="IA1" s="12"/>
      <c r="IB1" s="12"/>
      <c r="IC1" s="12"/>
      <c r="ID1" s="12"/>
      <c r="IE1" s="12"/>
      <c r="IF1" s="12"/>
      <c r="IG1" s="12"/>
      <c r="IH1" s="12"/>
      <c r="II1" s="12"/>
      <c r="IJ1" s="12"/>
      <c r="IK1" s="12"/>
      <c r="IL1" s="12"/>
      <c r="IM1" s="12"/>
      <c r="IN1" s="12"/>
      <c r="IO1" s="12"/>
      <c r="IP1" s="12"/>
      <c r="IQ1" s="12"/>
      <c r="IR1" s="12"/>
      <c r="IS1" s="12"/>
      <c r="IT1" s="12"/>
      <c r="IU1" s="12"/>
      <c r="IV1" s="12"/>
      <c r="IW1" s="12"/>
      <c r="IX1" s="12"/>
      <c r="IY1" s="12"/>
      <c r="IZ1" s="12"/>
      <c r="JA1" s="12"/>
      <c r="JB1" s="12"/>
      <c r="JC1" s="12"/>
      <c r="JD1" s="12"/>
      <c r="JE1" s="12"/>
      <c r="JF1" s="12"/>
      <c r="JG1" s="12"/>
      <c r="JH1" s="12"/>
      <c r="JI1" s="12"/>
      <c r="JJ1" s="12"/>
      <c r="JK1" s="12"/>
      <c r="JL1" s="12"/>
      <c r="JM1" s="12"/>
      <c r="JN1" s="12"/>
      <c r="JO1" s="12"/>
      <c r="JP1" s="12"/>
      <c r="JQ1" s="12"/>
      <c r="JR1" s="12"/>
      <c r="JS1" s="12"/>
      <c r="JT1" s="12"/>
      <c r="JU1" s="12"/>
      <c r="JV1" s="12"/>
      <c r="JW1" s="12"/>
      <c r="JX1" s="12"/>
      <c r="JY1" s="12"/>
      <c r="JZ1" s="12"/>
      <c r="KA1" s="12"/>
      <c r="KB1" s="12"/>
      <c r="KC1" s="12"/>
      <c r="KD1" s="12"/>
      <c r="KE1" s="12"/>
      <c r="KF1" s="12"/>
      <c r="KG1" s="12"/>
      <c r="KH1" s="12"/>
      <c r="KI1" s="12"/>
      <c r="KJ1" s="12"/>
      <c r="KK1" s="12"/>
      <c r="KL1" s="12"/>
      <c r="KM1" s="12"/>
      <c r="KN1" s="12"/>
      <c r="KO1" s="12"/>
      <c r="KP1" s="12"/>
      <c r="KQ1" s="12"/>
      <c r="KR1" s="12"/>
      <c r="KS1" s="12"/>
      <c r="KT1" s="12"/>
      <c r="KU1" s="12"/>
      <c r="KV1" s="12"/>
      <c r="KW1" s="12"/>
      <c r="KX1" s="12"/>
      <c r="KY1" s="12"/>
      <c r="KZ1" s="12"/>
      <c r="LA1" s="12"/>
      <c r="LB1" s="12"/>
      <c r="LC1" s="12"/>
      <c r="LD1" s="12"/>
      <c r="LE1" s="12"/>
      <c r="LF1" s="12"/>
      <c r="LG1" s="12"/>
      <c r="LH1" s="12"/>
      <c r="LI1" s="12"/>
      <c r="LJ1" s="12"/>
      <c r="LK1" s="12"/>
      <c r="LL1" s="12"/>
      <c r="LM1" s="12"/>
      <c r="LN1" s="12"/>
      <c r="LO1" s="12"/>
      <c r="LP1" s="12"/>
      <c r="LQ1" s="12"/>
      <c r="LR1" s="12"/>
      <c r="LS1" s="12"/>
      <c r="LT1" s="12"/>
      <c r="LU1" s="12"/>
      <c r="LV1" s="12"/>
      <c r="LW1" s="12"/>
      <c r="LX1" s="12"/>
      <c r="LY1" s="12"/>
      <c r="LZ1" s="12"/>
      <c r="MA1" s="12"/>
      <c r="MB1" s="12"/>
      <c r="MC1" s="12"/>
      <c r="MD1" s="12"/>
      <c r="ME1" s="12"/>
      <c r="MF1" s="12"/>
      <c r="MG1" s="12"/>
      <c r="MH1" s="12"/>
      <c r="MI1" s="12"/>
      <c r="MJ1" s="12"/>
      <c r="MK1" s="12"/>
      <c r="ML1" s="12"/>
      <c r="MM1" s="12"/>
      <c r="MN1" s="12"/>
      <c r="MO1" s="12"/>
      <c r="MP1" s="12"/>
      <c r="MQ1" s="12"/>
      <c r="MR1" s="12"/>
      <c r="MS1" s="12"/>
      <c r="MT1" s="12"/>
      <c r="MU1" s="12"/>
      <c r="MV1" s="12"/>
      <c r="MW1" s="12"/>
      <c r="MX1" s="12"/>
      <c r="MY1" s="12"/>
      <c r="MZ1" s="12"/>
      <c r="NA1" s="12"/>
      <c r="NB1" s="12"/>
      <c r="NC1" s="12"/>
      <c r="ND1" s="12"/>
      <c r="NE1" s="12"/>
      <c r="NF1" s="12"/>
      <c r="NG1" s="12"/>
      <c r="NH1" s="12"/>
      <c r="NI1" s="12"/>
      <c r="NJ1" s="12"/>
      <c r="NK1" s="12"/>
      <c r="NL1" s="12"/>
      <c r="NM1" s="12"/>
      <c r="NN1" s="12"/>
      <c r="NO1" s="12"/>
      <c r="NP1" s="12"/>
      <c r="NQ1" s="12"/>
      <c r="NR1" s="12"/>
      <c r="NS1" s="12"/>
      <c r="NT1" s="12"/>
      <c r="NU1" s="12"/>
      <c r="NV1" s="12"/>
      <c r="NW1" s="12"/>
      <c r="NX1" s="12"/>
      <c r="NY1" s="12"/>
      <c r="NZ1" s="12"/>
      <c r="OA1" s="12"/>
      <c r="OB1" s="12"/>
      <c r="OC1" s="12"/>
      <c r="OD1" s="12"/>
      <c r="OE1" s="12"/>
      <c r="OF1" s="12"/>
      <c r="OG1" s="12"/>
      <c r="OH1" s="12"/>
      <c r="OI1" s="12"/>
      <c r="OJ1" s="12"/>
      <c r="OK1" s="12"/>
      <c r="OL1" s="12"/>
      <c r="OM1" s="12"/>
      <c r="ON1" s="12"/>
      <c r="OO1" s="12"/>
      <c r="OP1" s="12"/>
      <c r="OQ1" s="12"/>
      <c r="OR1" s="12"/>
      <c r="OS1" s="12"/>
      <c r="OT1" s="12"/>
      <c r="OU1" s="12"/>
      <c r="OV1" s="12"/>
      <c r="OW1" s="12"/>
      <c r="OX1" s="12"/>
      <c r="OY1" s="12"/>
      <c r="OZ1" s="12"/>
      <c r="PA1" s="12"/>
      <c r="PB1" s="12"/>
      <c r="PC1" s="12"/>
      <c r="PD1" s="12"/>
      <c r="PE1" s="12"/>
      <c r="PF1" s="12"/>
      <c r="PG1" s="12"/>
      <c r="PH1" s="12"/>
      <c r="PI1" s="12"/>
      <c r="PJ1" s="12"/>
      <c r="PK1" s="12"/>
      <c r="PL1" s="12"/>
      <c r="PM1" s="12"/>
      <c r="PN1" s="12"/>
      <c r="PO1" s="12"/>
      <c r="PP1" s="12"/>
      <c r="PQ1" s="12"/>
      <c r="PR1" s="12"/>
      <c r="PS1" s="12"/>
      <c r="PT1" s="12"/>
      <c r="PU1" s="12"/>
      <c r="PV1" s="12"/>
      <c r="PW1" s="12"/>
      <c r="PX1" s="12"/>
      <c r="PY1" s="12"/>
      <c r="PZ1" s="12"/>
      <c r="QA1" s="12"/>
      <c r="QB1" s="12"/>
      <c r="QC1" s="12"/>
      <c r="QD1" s="12"/>
      <c r="QE1" s="12"/>
      <c r="QF1" s="12"/>
      <c r="QG1" s="12"/>
      <c r="QH1" s="12"/>
      <c r="QI1" s="12"/>
      <c r="QJ1" s="12"/>
      <c r="QK1" s="12"/>
      <c r="QL1" s="12"/>
      <c r="QM1" s="12"/>
      <c r="QN1" s="12"/>
      <c r="QO1" s="12"/>
      <c r="QP1" s="12"/>
      <c r="QQ1" s="12"/>
      <c r="QR1" s="12"/>
      <c r="QS1" s="12"/>
      <c r="QT1" s="12"/>
      <c r="QU1" s="12"/>
      <c r="QV1" s="12"/>
      <c r="QW1" s="12"/>
      <c r="QX1" s="12"/>
      <c r="QY1" s="12"/>
      <c r="QZ1" s="12"/>
      <c r="RA1" s="12"/>
      <c r="RB1" s="12"/>
      <c r="RC1" s="12"/>
      <c r="RD1" s="12"/>
      <c r="RE1" s="12"/>
      <c r="RF1" s="12"/>
      <c r="RG1" s="12"/>
      <c r="RH1" s="12"/>
      <c r="RI1" s="12"/>
      <c r="RJ1" s="12"/>
      <c r="RK1" s="12"/>
      <c r="RL1" s="12"/>
      <c r="RM1" s="12"/>
      <c r="RN1" s="12"/>
      <c r="RO1" s="12"/>
      <c r="RP1" s="12"/>
      <c r="RQ1" s="12"/>
      <c r="RR1" s="12"/>
      <c r="RS1" s="12"/>
      <c r="RT1" s="12"/>
      <c r="RU1" s="12"/>
      <c r="RV1" s="12"/>
      <c r="RW1" s="12"/>
      <c r="RX1" s="12"/>
      <c r="RY1" s="12"/>
      <c r="RZ1" s="12"/>
      <c r="SA1" s="12"/>
      <c r="SB1" s="12"/>
      <c r="SC1" s="12"/>
      <c r="SD1" s="12"/>
      <c r="SE1" s="12"/>
      <c r="SF1" s="12"/>
      <c r="SG1" s="12"/>
      <c r="SH1" s="12"/>
      <c r="SI1" s="12"/>
      <c r="SJ1" s="12"/>
      <c r="SK1" s="12"/>
      <c r="SL1" s="12"/>
      <c r="SM1" s="12"/>
      <c r="SN1" s="12"/>
      <c r="SO1" s="12"/>
      <c r="SP1" s="12"/>
      <c r="SQ1" s="12"/>
      <c r="SR1" s="12"/>
      <c r="SS1" s="12"/>
      <c r="ST1" s="12"/>
      <c r="SU1" s="12"/>
      <c r="SV1" s="12"/>
      <c r="SW1" s="12"/>
      <c r="SX1" s="12"/>
      <c r="SY1" s="12"/>
      <c r="SZ1" s="12"/>
      <c r="TA1" s="12"/>
      <c r="TB1" s="12"/>
      <c r="TC1" s="12"/>
      <c r="TD1" s="12"/>
      <c r="TE1" s="12"/>
      <c r="TF1" s="12"/>
      <c r="TG1" s="12"/>
      <c r="TH1" s="12"/>
      <c r="TI1" s="12"/>
      <c r="TJ1" s="12"/>
      <c r="TK1" s="12"/>
      <c r="TL1" s="12"/>
      <c r="TM1" s="12"/>
      <c r="TN1" s="12"/>
      <c r="TO1" s="12"/>
      <c r="TP1" s="12"/>
    </row>
    <row r="2" spans="1:536" x14ac:dyDescent="0.2">
      <c r="A2" s="49" t="s">
        <v>70</v>
      </c>
      <c r="B2" s="111">
        <v>0</v>
      </c>
      <c r="C2" s="111">
        <v>23979</v>
      </c>
      <c r="D2" s="111">
        <v>23979</v>
      </c>
      <c r="E2" s="55">
        <v>0</v>
      </c>
      <c r="F2" s="55">
        <v>807</v>
      </c>
      <c r="G2" s="55">
        <v>807</v>
      </c>
      <c r="H2" s="111">
        <v>0</v>
      </c>
      <c r="I2" s="111">
        <v>74127</v>
      </c>
      <c r="J2" s="111">
        <v>74127</v>
      </c>
      <c r="K2" s="55">
        <v>0</v>
      </c>
      <c r="L2" s="55">
        <v>98913</v>
      </c>
      <c r="M2" s="55">
        <v>98913</v>
      </c>
      <c r="N2" s="112">
        <f t="shared" ref="N2:N49" si="0">M2/O2</f>
        <v>0.77553276567718865</v>
      </c>
      <c r="O2" s="4">
        <v>127542</v>
      </c>
    </row>
    <row r="3" spans="1:536" x14ac:dyDescent="0.2">
      <c r="A3" s="49" t="s">
        <v>71</v>
      </c>
      <c r="B3" s="111">
        <v>0</v>
      </c>
      <c r="C3" s="111">
        <v>23979</v>
      </c>
      <c r="D3" s="111">
        <v>23979</v>
      </c>
      <c r="E3" s="55">
        <v>0</v>
      </c>
      <c r="F3" s="55">
        <v>807</v>
      </c>
      <c r="G3" s="55">
        <v>807</v>
      </c>
      <c r="H3" s="111">
        <v>0</v>
      </c>
      <c r="I3" s="111">
        <v>74127</v>
      </c>
      <c r="J3" s="111">
        <v>74127</v>
      </c>
      <c r="K3" s="55">
        <v>0</v>
      </c>
      <c r="L3" s="55">
        <v>98913</v>
      </c>
      <c r="M3" s="55">
        <v>98913</v>
      </c>
      <c r="N3" s="112">
        <f t="shared" si="0"/>
        <v>0.82102510894376424</v>
      </c>
      <c r="O3" s="4">
        <v>120475</v>
      </c>
    </row>
    <row r="4" spans="1:536" x14ac:dyDescent="0.2">
      <c r="A4" s="49" t="s">
        <v>72</v>
      </c>
      <c r="B4" s="111">
        <v>18</v>
      </c>
      <c r="C4" s="111">
        <v>23979</v>
      </c>
      <c r="D4" s="111">
        <v>23997</v>
      </c>
      <c r="E4" s="55">
        <v>0</v>
      </c>
      <c r="F4" s="55">
        <v>807</v>
      </c>
      <c r="G4" s="55">
        <v>807</v>
      </c>
      <c r="H4" s="111">
        <v>46</v>
      </c>
      <c r="I4" s="111">
        <v>74127</v>
      </c>
      <c r="J4" s="111">
        <v>74173</v>
      </c>
      <c r="K4" s="55">
        <v>64</v>
      </c>
      <c r="L4" s="55">
        <v>98913</v>
      </c>
      <c r="M4" s="55">
        <v>98977</v>
      </c>
      <c r="N4" s="112">
        <f t="shared" si="0"/>
        <v>0.46986024343466948</v>
      </c>
      <c r="O4" s="4">
        <v>210652</v>
      </c>
    </row>
    <row r="5" spans="1:536" x14ac:dyDescent="0.2">
      <c r="A5" s="49" t="s">
        <v>73</v>
      </c>
      <c r="B5" s="111">
        <v>0</v>
      </c>
      <c r="C5" s="111">
        <v>23979</v>
      </c>
      <c r="D5" s="111">
        <v>23979</v>
      </c>
      <c r="E5" s="55">
        <v>0</v>
      </c>
      <c r="F5" s="55">
        <v>807</v>
      </c>
      <c r="G5" s="55">
        <v>807</v>
      </c>
      <c r="H5" s="111">
        <v>0</v>
      </c>
      <c r="I5" s="111">
        <v>74127</v>
      </c>
      <c r="J5" s="111">
        <v>74127</v>
      </c>
      <c r="K5" s="55">
        <v>0</v>
      </c>
      <c r="L5" s="55">
        <v>98913</v>
      </c>
      <c r="M5" s="55">
        <v>98913</v>
      </c>
      <c r="N5" s="112">
        <f t="shared" si="0"/>
        <v>0.75800629928500818</v>
      </c>
      <c r="O5" s="4">
        <v>130491</v>
      </c>
    </row>
    <row r="6" spans="1:536" x14ac:dyDescent="0.2">
      <c r="A6" s="49" t="s">
        <v>74</v>
      </c>
      <c r="B6" s="111">
        <v>0</v>
      </c>
      <c r="C6" s="111">
        <v>23979</v>
      </c>
      <c r="D6" s="111">
        <v>23979</v>
      </c>
      <c r="E6" s="55">
        <v>0</v>
      </c>
      <c r="F6" s="55">
        <v>807</v>
      </c>
      <c r="G6" s="55">
        <v>807</v>
      </c>
      <c r="H6" s="111">
        <v>0</v>
      </c>
      <c r="I6" s="111">
        <v>74127</v>
      </c>
      <c r="J6" s="111">
        <v>74127</v>
      </c>
      <c r="K6" s="55">
        <v>0</v>
      </c>
      <c r="L6" s="55">
        <v>98913</v>
      </c>
      <c r="M6" s="55">
        <v>98913</v>
      </c>
      <c r="N6" s="112">
        <f t="shared" si="0"/>
        <v>0.79934864476087342</v>
      </c>
      <c r="O6" s="4">
        <v>123742</v>
      </c>
    </row>
    <row r="7" spans="1:536" x14ac:dyDescent="0.2">
      <c r="A7" s="49" t="s">
        <v>75</v>
      </c>
      <c r="B7" s="111">
        <v>0</v>
      </c>
      <c r="C7" s="111">
        <v>23979</v>
      </c>
      <c r="D7" s="111">
        <v>23979</v>
      </c>
      <c r="E7" s="55">
        <v>0</v>
      </c>
      <c r="F7" s="55">
        <v>807</v>
      </c>
      <c r="G7" s="55">
        <v>807</v>
      </c>
      <c r="H7" s="111">
        <v>0</v>
      </c>
      <c r="I7" s="111">
        <v>74127</v>
      </c>
      <c r="J7" s="111">
        <v>74127</v>
      </c>
      <c r="K7" s="55">
        <v>0</v>
      </c>
      <c r="L7" s="55">
        <v>98913</v>
      </c>
      <c r="M7" s="55">
        <v>98913</v>
      </c>
      <c r="N7" s="112">
        <f t="shared" si="0"/>
        <v>0.50948790060883276</v>
      </c>
      <c r="O7" s="4">
        <v>194142</v>
      </c>
    </row>
    <row r="8" spans="1:536" x14ac:dyDescent="0.2">
      <c r="A8" s="49" t="s">
        <v>76</v>
      </c>
      <c r="B8" s="111">
        <v>0</v>
      </c>
      <c r="C8" s="111">
        <v>23979</v>
      </c>
      <c r="D8" s="111">
        <v>23979</v>
      </c>
      <c r="E8" s="55">
        <v>0</v>
      </c>
      <c r="F8" s="55">
        <v>807</v>
      </c>
      <c r="G8" s="55">
        <v>807</v>
      </c>
      <c r="H8" s="111">
        <v>0</v>
      </c>
      <c r="I8" s="111">
        <v>74127</v>
      </c>
      <c r="J8" s="111">
        <v>74127</v>
      </c>
      <c r="K8" s="55">
        <v>0</v>
      </c>
      <c r="L8" s="55">
        <v>98913</v>
      </c>
      <c r="M8" s="55">
        <v>98913</v>
      </c>
      <c r="N8" s="112">
        <f t="shared" si="0"/>
        <v>0.25997308620299941</v>
      </c>
      <c r="O8" s="4">
        <v>380474</v>
      </c>
    </row>
    <row r="9" spans="1:536" x14ac:dyDescent="0.2">
      <c r="A9" s="49" t="s">
        <v>77</v>
      </c>
      <c r="B9" s="111">
        <v>0</v>
      </c>
      <c r="C9" s="111">
        <v>23979</v>
      </c>
      <c r="D9" s="111">
        <v>23979</v>
      </c>
      <c r="E9" s="55">
        <v>0</v>
      </c>
      <c r="F9" s="55">
        <v>807</v>
      </c>
      <c r="G9" s="55">
        <v>807</v>
      </c>
      <c r="H9" s="111">
        <v>0</v>
      </c>
      <c r="I9" s="111">
        <v>74127</v>
      </c>
      <c r="J9" s="111">
        <v>74127</v>
      </c>
      <c r="K9" s="55">
        <v>0</v>
      </c>
      <c r="L9" s="55">
        <v>98913</v>
      </c>
      <c r="M9" s="55">
        <v>98913</v>
      </c>
      <c r="N9" s="112">
        <f t="shared" si="0"/>
        <v>0.76791037823737651</v>
      </c>
      <c r="O9" s="4">
        <v>128808</v>
      </c>
    </row>
    <row r="10" spans="1:536" x14ac:dyDescent="0.2">
      <c r="A10" s="49" t="s">
        <v>78</v>
      </c>
      <c r="B10" s="111">
        <v>64</v>
      </c>
      <c r="C10" s="111">
        <v>23979</v>
      </c>
      <c r="D10" s="111">
        <v>24043</v>
      </c>
      <c r="E10" s="55">
        <v>0</v>
      </c>
      <c r="F10" s="55">
        <v>807</v>
      </c>
      <c r="G10" s="55">
        <v>807</v>
      </c>
      <c r="H10" s="111">
        <v>175</v>
      </c>
      <c r="I10" s="111">
        <v>74127</v>
      </c>
      <c r="J10" s="111">
        <v>74302</v>
      </c>
      <c r="K10" s="55">
        <v>239</v>
      </c>
      <c r="L10" s="55">
        <v>98913</v>
      </c>
      <c r="M10" s="55">
        <v>99152</v>
      </c>
      <c r="N10" s="112">
        <f t="shared" si="0"/>
        <v>0.48217003749325266</v>
      </c>
      <c r="O10" s="4">
        <v>205637</v>
      </c>
    </row>
    <row r="11" spans="1:536" x14ac:dyDescent="0.2">
      <c r="A11" s="49" t="s">
        <v>79</v>
      </c>
      <c r="B11" s="111">
        <v>0</v>
      </c>
      <c r="C11" s="111">
        <v>23979</v>
      </c>
      <c r="D11" s="111">
        <v>23979</v>
      </c>
      <c r="E11" s="55">
        <v>0</v>
      </c>
      <c r="F11" s="55">
        <v>807</v>
      </c>
      <c r="G11" s="55">
        <v>807</v>
      </c>
      <c r="H11" s="111">
        <v>0</v>
      </c>
      <c r="I11" s="111">
        <v>74127</v>
      </c>
      <c r="J11" s="111">
        <v>74127</v>
      </c>
      <c r="K11" s="55">
        <v>0</v>
      </c>
      <c r="L11" s="55">
        <v>98913</v>
      </c>
      <c r="M11" s="55">
        <v>98913</v>
      </c>
      <c r="N11" s="112">
        <f t="shared" si="0"/>
        <v>0.87628235794397491</v>
      </c>
      <c r="O11" s="4">
        <v>112878</v>
      </c>
    </row>
    <row r="12" spans="1:536" x14ac:dyDescent="0.2">
      <c r="A12" s="49" t="s">
        <v>80</v>
      </c>
      <c r="B12" s="111">
        <v>3</v>
      </c>
      <c r="C12" s="111">
        <v>23979</v>
      </c>
      <c r="D12" s="111">
        <v>23982</v>
      </c>
      <c r="E12" s="55">
        <v>0</v>
      </c>
      <c r="F12" s="55">
        <v>807</v>
      </c>
      <c r="G12" s="55">
        <v>807</v>
      </c>
      <c r="H12" s="111">
        <v>444</v>
      </c>
      <c r="I12" s="111">
        <v>74127</v>
      </c>
      <c r="J12" s="111">
        <v>74571</v>
      </c>
      <c r="K12" s="55">
        <v>447</v>
      </c>
      <c r="L12" s="55">
        <v>98913</v>
      </c>
      <c r="M12" s="55">
        <v>99360</v>
      </c>
      <c r="N12" s="112">
        <f t="shared" si="0"/>
        <v>0.54449802718106088</v>
      </c>
      <c r="O12" s="4">
        <v>182480</v>
      </c>
    </row>
    <row r="13" spans="1:536" x14ac:dyDescent="0.2">
      <c r="A13" s="49" t="s">
        <v>81</v>
      </c>
      <c r="B13" s="111">
        <v>0</v>
      </c>
      <c r="C13" s="111">
        <v>23979</v>
      </c>
      <c r="D13" s="111">
        <v>23979</v>
      </c>
      <c r="E13" s="55">
        <v>0</v>
      </c>
      <c r="F13" s="55">
        <v>807</v>
      </c>
      <c r="G13" s="55">
        <v>807</v>
      </c>
      <c r="H13" s="111">
        <v>568</v>
      </c>
      <c r="I13" s="111">
        <v>74127</v>
      </c>
      <c r="J13" s="111">
        <v>74695</v>
      </c>
      <c r="K13" s="55">
        <v>568</v>
      </c>
      <c r="L13" s="55">
        <v>98913</v>
      </c>
      <c r="M13" s="55">
        <v>99481</v>
      </c>
      <c r="N13" s="112">
        <f t="shared" si="0"/>
        <v>0.49529011122506894</v>
      </c>
      <c r="O13" s="4">
        <v>200854</v>
      </c>
    </row>
    <row r="14" spans="1:536" x14ac:dyDescent="0.2">
      <c r="A14" s="49" t="s">
        <v>82</v>
      </c>
      <c r="B14" s="111">
        <v>0</v>
      </c>
      <c r="C14" s="111">
        <v>23979</v>
      </c>
      <c r="D14" s="111">
        <v>23979</v>
      </c>
      <c r="E14" s="55">
        <v>0</v>
      </c>
      <c r="F14" s="55">
        <v>807</v>
      </c>
      <c r="G14" s="55">
        <v>807</v>
      </c>
      <c r="H14" s="111">
        <v>0</v>
      </c>
      <c r="I14" s="111">
        <v>74127</v>
      </c>
      <c r="J14" s="111">
        <v>74127</v>
      </c>
      <c r="K14" s="55">
        <v>0</v>
      </c>
      <c r="L14" s="55">
        <v>98913</v>
      </c>
      <c r="M14" s="55">
        <v>98913</v>
      </c>
      <c r="N14" s="112">
        <f t="shared" si="0"/>
        <v>0.62245450197598606</v>
      </c>
      <c r="O14" s="4">
        <v>158908</v>
      </c>
    </row>
    <row r="15" spans="1:536" x14ac:dyDescent="0.2">
      <c r="A15" s="49" t="s">
        <v>83</v>
      </c>
      <c r="B15" s="111">
        <v>0</v>
      </c>
      <c r="C15" s="111">
        <v>23979</v>
      </c>
      <c r="D15" s="111">
        <v>23979</v>
      </c>
      <c r="E15" s="55">
        <v>0</v>
      </c>
      <c r="F15" s="55">
        <v>807</v>
      </c>
      <c r="G15" s="55">
        <v>807</v>
      </c>
      <c r="H15" s="111">
        <v>0</v>
      </c>
      <c r="I15" s="111">
        <v>74127</v>
      </c>
      <c r="J15" s="111">
        <v>74127</v>
      </c>
      <c r="K15" s="55">
        <v>0</v>
      </c>
      <c r="L15" s="55">
        <v>98913</v>
      </c>
      <c r="M15" s="55">
        <v>98913</v>
      </c>
      <c r="N15" s="112">
        <f t="shared" si="0"/>
        <v>0.8014795848087316</v>
      </c>
      <c r="O15" s="4">
        <v>123413</v>
      </c>
    </row>
    <row r="16" spans="1:536" x14ac:dyDescent="0.2">
      <c r="A16" s="49" t="s">
        <v>84</v>
      </c>
      <c r="B16" s="111">
        <v>0</v>
      </c>
      <c r="C16" s="111">
        <v>23979</v>
      </c>
      <c r="D16" s="111">
        <v>23979</v>
      </c>
      <c r="E16" s="55">
        <v>0</v>
      </c>
      <c r="F16" s="55">
        <v>807</v>
      </c>
      <c r="G16" s="55">
        <v>807</v>
      </c>
      <c r="H16" s="111">
        <v>0</v>
      </c>
      <c r="I16" s="111">
        <v>74127</v>
      </c>
      <c r="J16" s="111">
        <v>74127</v>
      </c>
      <c r="K16" s="55">
        <v>0</v>
      </c>
      <c r="L16" s="55">
        <v>98913</v>
      </c>
      <c r="M16" s="55">
        <v>98913</v>
      </c>
      <c r="N16" s="112">
        <f t="shared" si="0"/>
        <v>0.8083571014113744</v>
      </c>
      <c r="O16" s="4">
        <v>122363</v>
      </c>
    </row>
    <row r="17" spans="1:15" x14ac:dyDescent="0.2">
      <c r="A17" s="49" t="s">
        <v>85</v>
      </c>
      <c r="B17" s="111">
        <v>0</v>
      </c>
      <c r="C17" s="111">
        <v>23979</v>
      </c>
      <c r="D17" s="111">
        <v>23979</v>
      </c>
      <c r="E17" s="55">
        <v>0</v>
      </c>
      <c r="F17" s="55">
        <v>807</v>
      </c>
      <c r="G17" s="55">
        <v>807</v>
      </c>
      <c r="H17" s="111">
        <v>0</v>
      </c>
      <c r="I17" s="111">
        <v>74127</v>
      </c>
      <c r="J17" s="111">
        <v>74127</v>
      </c>
      <c r="K17" s="55">
        <v>0</v>
      </c>
      <c r="L17" s="55">
        <v>98913</v>
      </c>
      <c r="M17" s="55">
        <v>98913</v>
      </c>
      <c r="N17" s="112">
        <f t="shared" si="0"/>
        <v>0.80155752384502554</v>
      </c>
      <c r="O17" s="4">
        <v>123401</v>
      </c>
    </row>
    <row r="18" spans="1:15" x14ac:dyDescent="0.2">
      <c r="A18" s="49" t="s">
        <v>86</v>
      </c>
      <c r="B18" s="111">
        <v>805</v>
      </c>
      <c r="C18" s="111">
        <v>23979</v>
      </c>
      <c r="D18" s="111">
        <v>24784</v>
      </c>
      <c r="E18" s="55">
        <v>2750</v>
      </c>
      <c r="F18" s="55">
        <v>807</v>
      </c>
      <c r="G18" s="55">
        <v>3557</v>
      </c>
      <c r="H18" s="111">
        <v>522</v>
      </c>
      <c r="I18" s="111">
        <v>74127</v>
      </c>
      <c r="J18" s="111">
        <v>74649</v>
      </c>
      <c r="K18" s="55">
        <v>4077</v>
      </c>
      <c r="L18" s="55">
        <v>98913</v>
      </c>
      <c r="M18" s="55">
        <v>102990</v>
      </c>
      <c r="N18" s="112">
        <f t="shared" si="0"/>
        <v>0.57332605936449266</v>
      </c>
      <c r="O18" s="4">
        <v>179636</v>
      </c>
    </row>
    <row r="19" spans="1:15" x14ac:dyDescent="0.2">
      <c r="A19" s="49" t="s">
        <v>87</v>
      </c>
      <c r="B19" s="111">
        <v>0</v>
      </c>
      <c r="C19" s="111">
        <v>23979</v>
      </c>
      <c r="D19" s="111">
        <v>23979</v>
      </c>
      <c r="E19" s="55">
        <v>0</v>
      </c>
      <c r="F19" s="55">
        <v>807</v>
      </c>
      <c r="G19" s="55">
        <v>807</v>
      </c>
      <c r="H19" s="111">
        <v>0</v>
      </c>
      <c r="I19" s="111">
        <v>74127</v>
      </c>
      <c r="J19" s="111">
        <v>74127</v>
      </c>
      <c r="K19" s="55">
        <v>0</v>
      </c>
      <c r="L19" s="55">
        <v>98913</v>
      </c>
      <c r="M19" s="55">
        <v>98913</v>
      </c>
      <c r="N19" s="112">
        <f t="shared" si="0"/>
        <v>0.6937806426271822</v>
      </c>
      <c r="O19" s="4">
        <v>142571</v>
      </c>
    </row>
    <row r="20" spans="1:15" x14ac:dyDescent="0.2">
      <c r="A20" s="49" t="s">
        <v>88</v>
      </c>
      <c r="B20" s="111">
        <v>0</v>
      </c>
      <c r="C20" s="111">
        <v>23979</v>
      </c>
      <c r="D20" s="111">
        <v>23979</v>
      </c>
      <c r="E20" s="55">
        <v>0</v>
      </c>
      <c r="F20" s="55">
        <v>807</v>
      </c>
      <c r="G20" s="55">
        <v>807</v>
      </c>
      <c r="H20" s="111">
        <v>0</v>
      </c>
      <c r="I20" s="111">
        <v>74127</v>
      </c>
      <c r="J20" s="111">
        <v>74127</v>
      </c>
      <c r="K20" s="55">
        <v>0</v>
      </c>
      <c r="L20" s="55">
        <v>98913</v>
      </c>
      <c r="M20" s="55">
        <v>98913</v>
      </c>
      <c r="N20" s="112">
        <f t="shared" si="0"/>
        <v>0.71589453342693987</v>
      </c>
      <c r="O20" s="4">
        <v>138167</v>
      </c>
    </row>
    <row r="21" spans="1:15" x14ac:dyDescent="0.2">
      <c r="A21" s="49" t="s">
        <v>89</v>
      </c>
      <c r="B21" s="111">
        <v>2</v>
      </c>
      <c r="C21" s="111">
        <v>23979</v>
      </c>
      <c r="D21" s="111">
        <v>23981</v>
      </c>
      <c r="E21" s="55">
        <v>18</v>
      </c>
      <c r="F21" s="55">
        <v>807</v>
      </c>
      <c r="G21" s="55">
        <v>825</v>
      </c>
      <c r="H21" s="111">
        <v>3</v>
      </c>
      <c r="I21" s="111">
        <v>74127</v>
      </c>
      <c r="J21" s="111">
        <v>74130</v>
      </c>
      <c r="K21" s="55">
        <v>23</v>
      </c>
      <c r="L21" s="55">
        <v>98913</v>
      </c>
      <c r="M21" s="55">
        <v>98936</v>
      </c>
      <c r="N21" s="112">
        <f t="shared" si="0"/>
        <v>0.78127517096514365</v>
      </c>
      <c r="O21" s="4">
        <v>126634</v>
      </c>
    </row>
    <row r="22" spans="1:15" x14ac:dyDescent="0.2">
      <c r="A22" s="49" t="s">
        <v>90</v>
      </c>
      <c r="B22" s="111">
        <v>590</v>
      </c>
      <c r="C22" s="111">
        <v>23979</v>
      </c>
      <c r="D22" s="111">
        <v>24569</v>
      </c>
      <c r="E22" s="55">
        <v>318</v>
      </c>
      <c r="F22" s="55">
        <v>807</v>
      </c>
      <c r="G22" s="55">
        <v>1125</v>
      </c>
      <c r="H22" s="111">
        <v>210</v>
      </c>
      <c r="I22" s="111">
        <v>74127</v>
      </c>
      <c r="J22" s="111">
        <v>74337</v>
      </c>
      <c r="K22" s="55">
        <v>1118</v>
      </c>
      <c r="L22" s="55">
        <v>98913</v>
      </c>
      <c r="M22" s="55">
        <v>100031</v>
      </c>
      <c r="N22" s="112">
        <f t="shared" si="0"/>
        <v>0.71526327832279835</v>
      </c>
      <c r="O22" s="4">
        <v>139852</v>
      </c>
    </row>
    <row r="23" spans="1:15" x14ac:dyDescent="0.2">
      <c r="A23" s="49" t="s">
        <v>91</v>
      </c>
      <c r="B23" s="111">
        <v>9</v>
      </c>
      <c r="C23" s="111">
        <v>23979</v>
      </c>
      <c r="D23" s="111">
        <v>23988</v>
      </c>
      <c r="E23" s="55">
        <v>0</v>
      </c>
      <c r="F23" s="55">
        <v>807</v>
      </c>
      <c r="G23" s="55">
        <v>807</v>
      </c>
      <c r="H23" s="111">
        <v>32</v>
      </c>
      <c r="I23" s="111">
        <v>74127</v>
      </c>
      <c r="J23" s="111">
        <v>74159</v>
      </c>
      <c r="K23" s="55">
        <v>41</v>
      </c>
      <c r="L23" s="55">
        <v>98913</v>
      </c>
      <c r="M23" s="55">
        <v>98954</v>
      </c>
      <c r="N23" s="112">
        <f t="shared" si="0"/>
        <v>0.59995028404784856</v>
      </c>
      <c r="O23" s="4">
        <v>164937</v>
      </c>
    </row>
    <row r="24" spans="1:15" x14ac:dyDescent="0.2">
      <c r="A24" s="49" t="s">
        <v>92</v>
      </c>
      <c r="B24" s="111">
        <v>0</v>
      </c>
      <c r="C24" s="111">
        <v>23979</v>
      </c>
      <c r="D24" s="111">
        <v>23979</v>
      </c>
      <c r="E24" s="55">
        <v>0</v>
      </c>
      <c r="F24" s="55">
        <v>807</v>
      </c>
      <c r="G24" s="55">
        <v>807</v>
      </c>
      <c r="H24" s="111">
        <v>50</v>
      </c>
      <c r="I24" s="111">
        <v>74127</v>
      </c>
      <c r="J24" s="111">
        <v>74177</v>
      </c>
      <c r="K24" s="55">
        <v>50</v>
      </c>
      <c r="L24" s="55">
        <v>98913</v>
      </c>
      <c r="M24" s="55">
        <v>98963</v>
      </c>
      <c r="N24" s="112">
        <f t="shared" si="0"/>
        <v>0.78738284295784733</v>
      </c>
      <c r="O24" s="4">
        <v>125686</v>
      </c>
    </row>
    <row r="25" spans="1:15" x14ac:dyDescent="0.2">
      <c r="A25" s="49" t="s">
        <v>93</v>
      </c>
      <c r="B25" s="111">
        <v>11</v>
      </c>
      <c r="C25" s="111">
        <v>23979</v>
      </c>
      <c r="D25" s="111">
        <v>23990</v>
      </c>
      <c r="E25" s="55">
        <v>1</v>
      </c>
      <c r="F25" s="55">
        <v>807</v>
      </c>
      <c r="G25" s="55">
        <v>808</v>
      </c>
      <c r="H25" s="111">
        <v>2</v>
      </c>
      <c r="I25" s="111">
        <v>74127</v>
      </c>
      <c r="J25" s="111">
        <v>74129</v>
      </c>
      <c r="K25" s="55">
        <v>14</v>
      </c>
      <c r="L25" s="55">
        <v>98913</v>
      </c>
      <c r="M25" s="55">
        <v>98927</v>
      </c>
      <c r="N25" s="112">
        <f t="shared" si="0"/>
        <v>0.7376721573072248</v>
      </c>
      <c r="O25" s="4">
        <v>134107</v>
      </c>
    </row>
    <row r="26" spans="1:15" x14ac:dyDescent="0.2">
      <c r="A26" s="49" t="s">
        <v>94</v>
      </c>
      <c r="B26" s="111">
        <v>26</v>
      </c>
      <c r="C26" s="111">
        <v>23979</v>
      </c>
      <c r="D26" s="111">
        <v>24005</v>
      </c>
      <c r="E26" s="55">
        <v>0</v>
      </c>
      <c r="F26" s="55">
        <v>807</v>
      </c>
      <c r="G26" s="55">
        <v>807</v>
      </c>
      <c r="H26" s="111">
        <v>2880</v>
      </c>
      <c r="I26" s="111">
        <v>74127</v>
      </c>
      <c r="J26" s="111">
        <v>77007</v>
      </c>
      <c r="K26" s="55">
        <v>2906</v>
      </c>
      <c r="L26" s="55">
        <v>98913</v>
      </c>
      <c r="M26" s="55">
        <v>101819</v>
      </c>
      <c r="N26" s="112">
        <f t="shared" si="0"/>
        <v>0.41943802497209076</v>
      </c>
      <c r="O26" s="4">
        <v>242751</v>
      </c>
    </row>
    <row r="27" spans="1:15" x14ac:dyDescent="0.2">
      <c r="A27" s="49" t="s">
        <v>250</v>
      </c>
      <c r="B27" s="111">
        <v>0</v>
      </c>
      <c r="C27" s="111">
        <v>23979</v>
      </c>
      <c r="D27" s="111">
        <v>23979</v>
      </c>
      <c r="E27" s="55">
        <v>0</v>
      </c>
      <c r="F27" s="55">
        <v>807</v>
      </c>
      <c r="G27" s="55">
        <v>807</v>
      </c>
      <c r="H27" s="111">
        <v>2</v>
      </c>
      <c r="I27" s="111">
        <v>74127</v>
      </c>
      <c r="J27" s="111">
        <v>74129</v>
      </c>
      <c r="K27" s="55">
        <v>2</v>
      </c>
      <c r="L27" s="55">
        <v>98913</v>
      </c>
      <c r="M27" s="55">
        <v>98915</v>
      </c>
      <c r="N27" s="112">
        <f t="shared" si="0"/>
        <v>0.78228306602132169</v>
      </c>
      <c r="O27" s="4">
        <v>126444</v>
      </c>
    </row>
    <row r="28" spans="1:15" x14ac:dyDescent="0.2">
      <c r="A28" s="49" t="s">
        <v>95</v>
      </c>
      <c r="B28" s="111">
        <v>0</v>
      </c>
      <c r="C28" s="111">
        <v>23979</v>
      </c>
      <c r="D28" s="111">
        <v>23979</v>
      </c>
      <c r="E28" s="55">
        <v>0</v>
      </c>
      <c r="F28" s="55">
        <v>807</v>
      </c>
      <c r="G28" s="55">
        <v>807</v>
      </c>
      <c r="H28" s="111">
        <v>0</v>
      </c>
      <c r="I28" s="111">
        <v>74127</v>
      </c>
      <c r="J28" s="111">
        <v>74127</v>
      </c>
      <c r="K28" s="55">
        <v>0</v>
      </c>
      <c r="L28" s="55">
        <v>98913</v>
      </c>
      <c r="M28" s="55">
        <v>98913</v>
      </c>
      <c r="N28" s="112">
        <f t="shared" si="0"/>
        <v>0.65707642740890826</v>
      </c>
      <c r="O28" s="4">
        <v>150535</v>
      </c>
    </row>
    <row r="29" spans="1:15" x14ac:dyDescent="0.2">
      <c r="A29" s="49" t="s">
        <v>186</v>
      </c>
      <c r="B29" s="111">
        <v>10</v>
      </c>
      <c r="C29" s="111">
        <v>23979</v>
      </c>
      <c r="D29" s="111">
        <v>23989</v>
      </c>
      <c r="E29" s="55">
        <v>0</v>
      </c>
      <c r="F29" s="55">
        <v>807</v>
      </c>
      <c r="G29" s="55">
        <v>807</v>
      </c>
      <c r="H29" s="111">
        <v>30</v>
      </c>
      <c r="I29" s="111">
        <v>74127</v>
      </c>
      <c r="J29" s="111">
        <v>74157</v>
      </c>
      <c r="K29" s="55">
        <v>40</v>
      </c>
      <c r="L29" s="55">
        <v>98913</v>
      </c>
      <c r="M29" s="55">
        <v>98953</v>
      </c>
      <c r="N29" s="112">
        <f t="shared" si="0"/>
        <v>0.58980288842662409</v>
      </c>
      <c r="O29" s="4">
        <v>167773</v>
      </c>
    </row>
    <row r="30" spans="1:15" x14ac:dyDescent="0.2">
      <c r="A30" s="49" t="s">
        <v>96</v>
      </c>
      <c r="B30" s="111">
        <v>0</v>
      </c>
      <c r="C30" s="111">
        <v>23979</v>
      </c>
      <c r="D30" s="111">
        <v>23979</v>
      </c>
      <c r="E30" s="55">
        <v>0</v>
      </c>
      <c r="F30" s="55">
        <v>807</v>
      </c>
      <c r="G30" s="55">
        <v>807</v>
      </c>
      <c r="H30" s="111">
        <v>0</v>
      </c>
      <c r="I30" s="111">
        <v>74127</v>
      </c>
      <c r="J30" s="111">
        <v>74127</v>
      </c>
      <c r="K30" s="55">
        <v>0</v>
      </c>
      <c r="L30" s="55">
        <v>98913</v>
      </c>
      <c r="M30" s="55">
        <v>98913</v>
      </c>
      <c r="N30" s="112">
        <f t="shared" si="0"/>
        <v>0.44039037768863282</v>
      </c>
      <c r="O30" s="4">
        <v>224603</v>
      </c>
    </row>
    <row r="31" spans="1:15" x14ac:dyDescent="0.2">
      <c r="A31" s="49" t="s">
        <v>97</v>
      </c>
      <c r="B31" s="111">
        <v>0</v>
      </c>
      <c r="C31" s="111">
        <v>23979</v>
      </c>
      <c r="D31" s="111">
        <v>23979</v>
      </c>
      <c r="E31" s="55">
        <v>0</v>
      </c>
      <c r="F31" s="55">
        <v>807</v>
      </c>
      <c r="G31" s="55">
        <v>807</v>
      </c>
      <c r="H31" s="111">
        <v>136</v>
      </c>
      <c r="I31" s="111">
        <v>74127</v>
      </c>
      <c r="J31" s="111">
        <v>74263</v>
      </c>
      <c r="K31" s="55">
        <v>136</v>
      </c>
      <c r="L31" s="55">
        <v>98913</v>
      </c>
      <c r="M31" s="55">
        <v>99049</v>
      </c>
      <c r="N31" s="112">
        <f t="shared" si="0"/>
        <v>0.56373932840068297</v>
      </c>
      <c r="O31" s="4">
        <v>175700</v>
      </c>
    </row>
    <row r="32" spans="1:15" x14ac:dyDescent="0.2">
      <c r="A32" s="49" t="s">
        <v>98</v>
      </c>
      <c r="B32" s="111">
        <v>304</v>
      </c>
      <c r="C32" s="111">
        <v>23979</v>
      </c>
      <c r="D32" s="111">
        <v>24283</v>
      </c>
      <c r="E32" s="55">
        <v>0</v>
      </c>
      <c r="F32" s="55">
        <v>807</v>
      </c>
      <c r="G32" s="55">
        <v>807</v>
      </c>
      <c r="H32" s="111">
        <v>608</v>
      </c>
      <c r="I32" s="111">
        <v>74127</v>
      </c>
      <c r="J32" s="111">
        <v>74735</v>
      </c>
      <c r="K32" s="55">
        <v>912</v>
      </c>
      <c r="L32" s="55">
        <v>98913</v>
      </c>
      <c r="M32" s="55">
        <v>99825</v>
      </c>
      <c r="N32" s="112">
        <f t="shared" si="0"/>
        <v>0.43632096088955713</v>
      </c>
      <c r="O32" s="4">
        <v>228788</v>
      </c>
    </row>
    <row r="33" spans="1:15" x14ac:dyDescent="0.2">
      <c r="A33" s="49" t="s">
        <v>99</v>
      </c>
      <c r="B33" s="111">
        <v>0</v>
      </c>
      <c r="C33" s="111">
        <v>23979</v>
      </c>
      <c r="D33" s="111">
        <v>23979</v>
      </c>
      <c r="E33" s="55">
        <v>0</v>
      </c>
      <c r="F33" s="55">
        <v>807</v>
      </c>
      <c r="G33" s="55">
        <v>807</v>
      </c>
      <c r="H33" s="111">
        <v>113</v>
      </c>
      <c r="I33" s="111">
        <v>74127</v>
      </c>
      <c r="J33" s="111">
        <v>74240</v>
      </c>
      <c r="K33" s="55">
        <v>113</v>
      </c>
      <c r="L33" s="55">
        <v>98913</v>
      </c>
      <c r="M33" s="55">
        <v>99026</v>
      </c>
      <c r="N33" s="112">
        <f t="shared" si="0"/>
        <v>0.43982429413410673</v>
      </c>
      <c r="O33" s="4">
        <v>225149</v>
      </c>
    </row>
    <row r="34" spans="1:15" x14ac:dyDescent="0.2">
      <c r="A34" s="49" t="s">
        <v>100</v>
      </c>
      <c r="B34" s="111">
        <v>0</v>
      </c>
      <c r="C34" s="111">
        <v>23979</v>
      </c>
      <c r="D34" s="111">
        <v>23979</v>
      </c>
      <c r="E34" s="55">
        <v>0</v>
      </c>
      <c r="F34" s="55">
        <v>807</v>
      </c>
      <c r="G34" s="55">
        <v>807</v>
      </c>
      <c r="H34" s="111">
        <v>0</v>
      </c>
      <c r="I34" s="111">
        <v>74127</v>
      </c>
      <c r="J34" s="111">
        <v>74127</v>
      </c>
      <c r="K34" s="55">
        <v>0</v>
      </c>
      <c r="L34" s="55">
        <v>98913</v>
      </c>
      <c r="M34" s="55">
        <v>98913</v>
      </c>
      <c r="N34" s="112">
        <f t="shared" si="0"/>
        <v>0.726361473387381</v>
      </c>
      <c r="O34" s="4">
        <v>136176</v>
      </c>
    </row>
    <row r="35" spans="1:15" x14ac:dyDescent="0.2">
      <c r="A35" s="49" t="s">
        <v>101</v>
      </c>
      <c r="B35" s="111">
        <v>0</v>
      </c>
      <c r="C35" s="111">
        <v>23979</v>
      </c>
      <c r="D35" s="111">
        <v>23979</v>
      </c>
      <c r="E35" s="55">
        <v>0</v>
      </c>
      <c r="F35" s="55">
        <v>807</v>
      </c>
      <c r="G35" s="55">
        <v>807</v>
      </c>
      <c r="H35" s="111">
        <v>0</v>
      </c>
      <c r="I35" s="111">
        <v>74127</v>
      </c>
      <c r="J35" s="111">
        <v>74127</v>
      </c>
      <c r="K35" s="55">
        <v>0</v>
      </c>
      <c r="L35" s="55">
        <v>98913</v>
      </c>
      <c r="M35" s="55">
        <v>98913</v>
      </c>
      <c r="N35" s="112">
        <f t="shared" si="0"/>
        <v>0.64541450523637078</v>
      </c>
      <c r="O35" s="4">
        <v>153255</v>
      </c>
    </row>
    <row r="36" spans="1:15" x14ac:dyDescent="0.2">
      <c r="A36" s="49" t="s">
        <v>102</v>
      </c>
      <c r="B36" s="111">
        <v>0</v>
      </c>
      <c r="C36" s="111">
        <v>23979</v>
      </c>
      <c r="D36" s="111">
        <v>23979</v>
      </c>
      <c r="E36" s="55">
        <v>0</v>
      </c>
      <c r="F36" s="55">
        <v>807</v>
      </c>
      <c r="G36" s="55">
        <v>807</v>
      </c>
      <c r="H36" s="111">
        <v>0</v>
      </c>
      <c r="I36" s="111">
        <v>74127</v>
      </c>
      <c r="J36" s="111">
        <v>74127</v>
      </c>
      <c r="K36" s="55">
        <v>0</v>
      </c>
      <c r="L36" s="55">
        <v>98913</v>
      </c>
      <c r="M36" s="55">
        <v>98913</v>
      </c>
      <c r="N36" s="112">
        <f t="shared" si="0"/>
        <v>0.8764221158958001</v>
      </c>
      <c r="O36" s="4">
        <v>112860</v>
      </c>
    </row>
    <row r="37" spans="1:15" x14ac:dyDescent="0.2">
      <c r="A37" s="49" t="s">
        <v>103</v>
      </c>
      <c r="B37" s="111">
        <v>0</v>
      </c>
      <c r="C37" s="111">
        <v>23979</v>
      </c>
      <c r="D37" s="111">
        <v>23979</v>
      </c>
      <c r="E37" s="55">
        <v>0</v>
      </c>
      <c r="F37" s="55">
        <v>807</v>
      </c>
      <c r="G37" s="55">
        <v>807</v>
      </c>
      <c r="H37" s="111">
        <v>0</v>
      </c>
      <c r="I37" s="111">
        <v>74127</v>
      </c>
      <c r="J37" s="111">
        <v>74127</v>
      </c>
      <c r="K37" s="55">
        <v>0</v>
      </c>
      <c r="L37" s="55">
        <v>98913</v>
      </c>
      <c r="M37" s="55">
        <v>98913</v>
      </c>
      <c r="N37" s="112">
        <f t="shared" si="0"/>
        <v>0.47111972679599717</v>
      </c>
      <c r="O37" s="4">
        <v>209953</v>
      </c>
    </row>
    <row r="38" spans="1:15" x14ac:dyDescent="0.2">
      <c r="A38" s="49" t="s">
        <v>104</v>
      </c>
      <c r="B38" s="111">
        <v>0</v>
      </c>
      <c r="C38" s="111">
        <v>23979</v>
      </c>
      <c r="D38" s="111">
        <v>23979</v>
      </c>
      <c r="E38" s="55">
        <v>0</v>
      </c>
      <c r="F38" s="55">
        <v>807</v>
      </c>
      <c r="G38" s="55">
        <v>807</v>
      </c>
      <c r="H38" s="111">
        <v>0</v>
      </c>
      <c r="I38" s="111">
        <v>74127</v>
      </c>
      <c r="J38" s="111">
        <v>74127</v>
      </c>
      <c r="K38" s="55">
        <v>0</v>
      </c>
      <c r="L38" s="55">
        <v>98913</v>
      </c>
      <c r="M38" s="55">
        <v>98913</v>
      </c>
      <c r="N38" s="112">
        <f t="shared" si="0"/>
        <v>0.83410351980840913</v>
      </c>
      <c r="O38" s="4">
        <v>118586</v>
      </c>
    </row>
    <row r="39" spans="1:15" x14ac:dyDescent="0.2">
      <c r="A39" s="49" t="s">
        <v>105</v>
      </c>
      <c r="B39" s="111">
        <v>0</v>
      </c>
      <c r="C39" s="111">
        <v>23979</v>
      </c>
      <c r="D39" s="111">
        <v>23979</v>
      </c>
      <c r="E39" s="55">
        <v>0</v>
      </c>
      <c r="F39" s="55">
        <v>807</v>
      </c>
      <c r="G39" s="55">
        <v>807</v>
      </c>
      <c r="H39" s="111">
        <v>0</v>
      </c>
      <c r="I39" s="111">
        <v>74127</v>
      </c>
      <c r="J39" s="111">
        <v>74127</v>
      </c>
      <c r="K39" s="55">
        <v>0</v>
      </c>
      <c r="L39" s="55">
        <v>98913</v>
      </c>
      <c r="M39" s="55">
        <v>98913</v>
      </c>
      <c r="N39" s="112">
        <f t="shared" si="0"/>
        <v>0.61141949362080905</v>
      </c>
      <c r="O39" s="4">
        <v>161776</v>
      </c>
    </row>
    <row r="40" spans="1:15" x14ac:dyDescent="0.2">
      <c r="A40" s="49" t="s">
        <v>106</v>
      </c>
      <c r="B40" s="111">
        <v>0</v>
      </c>
      <c r="C40" s="111">
        <v>23979</v>
      </c>
      <c r="D40" s="111">
        <v>23979</v>
      </c>
      <c r="E40" s="55">
        <v>0</v>
      </c>
      <c r="F40" s="55">
        <v>807</v>
      </c>
      <c r="G40" s="55">
        <v>807</v>
      </c>
      <c r="H40" s="111">
        <v>0</v>
      </c>
      <c r="I40" s="111">
        <v>74127</v>
      </c>
      <c r="J40" s="111">
        <v>74127</v>
      </c>
      <c r="K40" s="55">
        <v>0</v>
      </c>
      <c r="L40" s="55">
        <v>98913</v>
      </c>
      <c r="M40" s="55">
        <v>98913</v>
      </c>
      <c r="N40" s="112">
        <f t="shared" si="0"/>
        <v>0.25615905153325613</v>
      </c>
      <c r="O40" s="4">
        <v>386139</v>
      </c>
    </row>
    <row r="41" spans="1:15" x14ac:dyDescent="0.2">
      <c r="A41" s="49" t="s">
        <v>107</v>
      </c>
      <c r="B41" s="111">
        <v>0</v>
      </c>
      <c r="C41" s="111">
        <v>23979</v>
      </c>
      <c r="D41" s="111">
        <v>23979</v>
      </c>
      <c r="E41" s="55">
        <v>0</v>
      </c>
      <c r="F41" s="55">
        <v>807</v>
      </c>
      <c r="G41" s="55">
        <v>807</v>
      </c>
      <c r="H41" s="111">
        <v>0</v>
      </c>
      <c r="I41" s="111">
        <v>74127</v>
      </c>
      <c r="J41" s="111">
        <v>74127</v>
      </c>
      <c r="K41" s="55">
        <v>0</v>
      </c>
      <c r="L41" s="55">
        <v>98913</v>
      </c>
      <c r="M41" s="55">
        <v>98913</v>
      </c>
      <c r="N41" s="112">
        <f t="shared" si="0"/>
        <v>0.2368464531577372</v>
      </c>
      <c r="O41" s="4">
        <v>417625</v>
      </c>
    </row>
    <row r="42" spans="1:15" x14ac:dyDescent="0.2">
      <c r="A42" s="49" t="s">
        <v>108</v>
      </c>
      <c r="B42" s="111">
        <v>0</v>
      </c>
      <c r="C42" s="111">
        <v>23979</v>
      </c>
      <c r="D42" s="111">
        <v>23979</v>
      </c>
      <c r="E42" s="55">
        <v>0</v>
      </c>
      <c r="F42" s="55">
        <v>807</v>
      </c>
      <c r="G42" s="55">
        <v>807</v>
      </c>
      <c r="H42" s="111">
        <v>0</v>
      </c>
      <c r="I42" s="111">
        <v>74127</v>
      </c>
      <c r="J42" s="111">
        <v>74127</v>
      </c>
      <c r="K42" s="55">
        <v>0</v>
      </c>
      <c r="L42" s="55">
        <v>98913</v>
      </c>
      <c r="M42" s="55">
        <v>98913</v>
      </c>
      <c r="N42" s="112">
        <f t="shared" si="0"/>
        <v>0.59677818335394728</v>
      </c>
      <c r="O42" s="4">
        <v>165745</v>
      </c>
    </row>
    <row r="43" spans="1:15" x14ac:dyDescent="0.2">
      <c r="A43" s="49" t="s">
        <v>109</v>
      </c>
      <c r="B43" s="111">
        <v>886</v>
      </c>
      <c r="C43" s="111">
        <v>23979</v>
      </c>
      <c r="D43" s="111">
        <v>24865</v>
      </c>
      <c r="E43" s="55">
        <v>380</v>
      </c>
      <c r="F43" s="55">
        <v>807</v>
      </c>
      <c r="G43" s="55">
        <v>1187</v>
      </c>
      <c r="H43" s="111">
        <v>466</v>
      </c>
      <c r="I43" s="111">
        <v>74127</v>
      </c>
      <c r="J43" s="111">
        <v>74593</v>
      </c>
      <c r="K43" s="55">
        <v>1732</v>
      </c>
      <c r="L43" s="55">
        <v>98913</v>
      </c>
      <c r="M43" s="55">
        <v>100645</v>
      </c>
      <c r="N43" s="112">
        <f t="shared" si="0"/>
        <v>0.52902835816972849</v>
      </c>
      <c r="O43" s="4">
        <v>190245</v>
      </c>
    </row>
    <row r="44" spans="1:15" x14ac:dyDescent="0.2">
      <c r="A44" s="49" t="s">
        <v>110</v>
      </c>
      <c r="B44" s="111">
        <v>0</v>
      </c>
      <c r="C44" s="111">
        <v>23979</v>
      </c>
      <c r="D44" s="111">
        <v>23979</v>
      </c>
      <c r="E44" s="55">
        <v>0</v>
      </c>
      <c r="F44" s="55">
        <v>807</v>
      </c>
      <c r="G44" s="55">
        <v>807</v>
      </c>
      <c r="H44" s="111">
        <v>0</v>
      </c>
      <c r="I44" s="111">
        <v>74127</v>
      </c>
      <c r="J44" s="111">
        <v>74127</v>
      </c>
      <c r="K44" s="55">
        <v>0</v>
      </c>
      <c r="L44" s="55">
        <v>98913</v>
      </c>
      <c r="M44" s="55">
        <v>98913</v>
      </c>
      <c r="N44" s="112">
        <f t="shared" si="0"/>
        <v>0.62512955987562246</v>
      </c>
      <c r="O44" s="4">
        <v>158228</v>
      </c>
    </row>
    <row r="45" spans="1:15" x14ac:dyDescent="0.2">
      <c r="A45" s="49" t="s">
        <v>111</v>
      </c>
      <c r="B45" s="111">
        <v>288</v>
      </c>
      <c r="C45" s="111">
        <v>23979</v>
      </c>
      <c r="D45" s="111">
        <v>24267</v>
      </c>
      <c r="E45" s="55">
        <v>0</v>
      </c>
      <c r="F45" s="55">
        <v>807</v>
      </c>
      <c r="G45" s="55">
        <v>807</v>
      </c>
      <c r="H45" s="111">
        <v>928</v>
      </c>
      <c r="I45" s="111">
        <v>74127</v>
      </c>
      <c r="J45" s="111">
        <v>75055</v>
      </c>
      <c r="K45" s="55">
        <v>1216</v>
      </c>
      <c r="L45" s="55">
        <v>98913</v>
      </c>
      <c r="M45" s="55">
        <v>100129</v>
      </c>
      <c r="N45" s="112">
        <f t="shared" si="0"/>
        <v>0.39486158214370221</v>
      </c>
      <c r="O45" s="4">
        <v>253580</v>
      </c>
    </row>
    <row r="46" spans="1:15" x14ac:dyDescent="0.2">
      <c r="A46" s="49" t="s">
        <v>112</v>
      </c>
      <c r="B46" s="111">
        <v>0</v>
      </c>
      <c r="C46" s="111">
        <v>23979</v>
      </c>
      <c r="D46" s="111">
        <v>23979</v>
      </c>
      <c r="E46" s="55">
        <v>0</v>
      </c>
      <c r="F46" s="55">
        <v>807</v>
      </c>
      <c r="G46" s="55">
        <v>807</v>
      </c>
      <c r="H46" s="111">
        <v>0</v>
      </c>
      <c r="I46" s="111">
        <v>74127</v>
      </c>
      <c r="J46" s="111">
        <v>74127</v>
      </c>
      <c r="K46" s="55">
        <v>0</v>
      </c>
      <c r="L46" s="55">
        <v>98913</v>
      </c>
      <c r="M46" s="55">
        <v>98913</v>
      </c>
      <c r="N46" s="112">
        <f t="shared" si="0"/>
        <v>0.57288064914079195</v>
      </c>
      <c r="O46" s="4">
        <v>172659</v>
      </c>
    </row>
    <row r="47" spans="1:15" x14ac:dyDescent="0.2">
      <c r="A47" s="49" t="s">
        <v>113</v>
      </c>
      <c r="B47" s="111">
        <v>0</v>
      </c>
      <c r="C47" s="111">
        <v>23979</v>
      </c>
      <c r="D47" s="111">
        <v>23979</v>
      </c>
      <c r="E47" s="55">
        <v>0</v>
      </c>
      <c r="F47" s="55">
        <v>807</v>
      </c>
      <c r="G47" s="55">
        <v>807</v>
      </c>
      <c r="H47" s="111">
        <v>0</v>
      </c>
      <c r="I47" s="111">
        <v>74127</v>
      </c>
      <c r="J47" s="111">
        <v>74127</v>
      </c>
      <c r="K47" s="55">
        <v>0</v>
      </c>
      <c r="L47" s="55">
        <v>98913</v>
      </c>
      <c r="M47" s="55">
        <v>98913</v>
      </c>
      <c r="N47" s="112">
        <f t="shared" si="0"/>
        <v>0.46507899191273272</v>
      </c>
      <c r="O47" s="4">
        <v>212680</v>
      </c>
    </row>
    <row r="48" spans="1:15" x14ac:dyDescent="0.2">
      <c r="A48" s="49" t="s">
        <v>114</v>
      </c>
      <c r="B48" s="111">
        <v>0</v>
      </c>
      <c r="C48" s="111">
        <v>23979</v>
      </c>
      <c r="D48" s="111">
        <v>23979</v>
      </c>
      <c r="E48" s="55">
        <v>0</v>
      </c>
      <c r="F48" s="55">
        <v>807</v>
      </c>
      <c r="G48" s="55">
        <v>807</v>
      </c>
      <c r="H48" s="111">
        <v>0</v>
      </c>
      <c r="I48" s="111">
        <v>74127</v>
      </c>
      <c r="J48" s="111">
        <v>74127</v>
      </c>
      <c r="K48" s="55">
        <v>0</v>
      </c>
      <c r="L48" s="55">
        <v>98913</v>
      </c>
      <c r="M48" s="55">
        <v>98913</v>
      </c>
      <c r="N48" s="112">
        <f t="shared" si="0"/>
        <v>0.91355185503311076</v>
      </c>
      <c r="O48" s="4">
        <v>108273</v>
      </c>
    </row>
    <row r="49" spans="1:15" x14ac:dyDescent="0.2">
      <c r="A49" s="49" t="s">
        <v>115</v>
      </c>
      <c r="B49" s="111">
        <v>0</v>
      </c>
      <c r="C49" s="111">
        <v>23979</v>
      </c>
      <c r="D49" s="111">
        <v>23979</v>
      </c>
      <c r="E49" s="55">
        <v>0</v>
      </c>
      <c r="F49" s="55">
        <v>807</v>
      </c>
      <c r="G49" s="55">
        <v>807</v>
      </c>
      <c r="H49" s="111">
        <v>0</v>
      </c>
      <c r="I49" s="111">
        <v>74127</v>
      </c>
      <c r="J49" s="111">
        <v>74127</v>
      </c>
      <c r="K49" s="55">
        <v>0</v>
      </c>
      <c r="L49" s="55">
        <v>98913</v>
      </c>
      <c r="M49" s="55">
        <v>98913</v>
      </c>
      <c r="N49" s="112">
        <f t="shared" si="0"/>
        <v>0.45018364532557792</v>
      </c>
      <c r="O49" s="4">
        <v>219717</v>
      </c>
    </row>
    <row r="50" spans="1:15" x14ac:dyDescent="0.2">
      <c r="A50" s="39"/>
      <c r="B50" s="56"/>
      <c r="C50" s="56"/>
      <c r="D50" s="56"/>
      <c r="E50" s="56"/>
      <c r="F50" s="56"/>
      <c r="G50" s="56"/>
      <c r="H50" s="56"/>
      <c r="I50" s="56"/>
      <c r="J50" s="56"/>
      <c r="K50" s="56"/>
      <c r="L50" s="56"/>
      <c r="M50" s="56"/>
      <c r="N50" s="57"/>
    </row>
    <row r="51" spans="1:15" x14ac:dyDescent="0.2">
      <c r="A51" s="60" t="s">
        <v>193</v>
      </c>
      <c r="B51" s="31">
        <f>SUM(B2:B49)</f>
        <v>3016</v>
      </c>
      <c r="C51" s="59"/>
      <c r="D51" s="62" t="s">
        <v>194</v>
      </c>
      <c r="E51" s="31"/>
      <c r="F51" s="31">
        <f>SUM(E2:E49)</f>
        <v>3467</v>
      </c>
      <c r="G51" s="59"/>
      <c r="H51" s="62" t="s">
        <v>195</v>
      </c>
      <c r="I51" s="31"/>
      <c r="J51" s="31">
        <f>SUM(H2:H49)</f>
        <v>7215</v>
      </c>
      <c r="K51" s="31"/>
      <c r="L51" s="62" t="s">
        <v>196</v>
      </c>
      <c r="M51" s="31"/>
      <c r="N51" s="31">
        <f>J51+B51+F51</f>
        <v>13698</v>
      </c>
    </row>
    <row r="52" spans="1:15" x14ac:dyDescent="0.2">
      <c r="A52" s="60" t="s">
        <v>168</v>
      </c>
      <c r="B52" s="31">
        <v>23979</v>
      </c>
      <c r="C52" s="59"/>
      <c r="D52" s="62" t="s">
        <v>167</v>
      </c>
      <c r="E52" s="31"/>
      <c r="F52" s="31">
        <v>807</v>
      </c>
      <c r="G52" s="31"/>
      <c r="H52" s="62" t="s">
        <v>174</v>
      </c>
      <c r="I52" s="31"/>
      <c r="J52" s="31">
        <v>74127</v>
      </c>
      <c r="K52" s="31"/>
      <c r="L52" s="62" t="s">
        <v>197</v>
      </c>
      <c r="M52" s="31"/>
      <c r="N52" s="31">
        <f>J52+F52+B52</f>
        <v>98913</v>
      </c>
    </row>
    <row r="53" spans="1:15" x14ac:dyDescent="0.2">
      <c r="A53" s="61" t="s">
        <v>159</v>
      </c>
      <c r="B53" s="33">
        <f>B52+B51</f>
        <v>26995</v>
      </c>
      <c r="C53" s="53">
        <f>B53/N53</f>
        <v>0.23971903277654935</v>
      </c>
      <c r="D53" s="63" t="s">
        <v>160</v>
      </c>
      <c r="E53" s="31"/>
      <c r="F53" s="33">
        <f>F52+F51</f>
        <v>4274</v>
      </c>
      <c r="G53" s="53">
        <f>F53/N53</f>
        <v>3.7953663496461267E-2</v>
      </c>
      <c r="H53" s="64" t="s">
        <v>10</v>
      </c>
      <c r="I53" s="58"/>
      <c r="J53" s="33">
        <f>J52+J51</f>
        <v>81342</v>
      </c>
      <c r="K53" s="53">
        <f>J53/N53</f>
        <v>0.72232730372698939</v>
      </c>
      <c r="L53" s="63" t="s">
        <v>13</v>
      </c>
      <c r="M53" s="33"/>
      <c r="N53" s="33">
        <f>N52+N51</f>
        <v>112611</v>
      </c>
    </row>
  </sheetData>
  <printOptions horizontalCentered="1" verticalCentered="1"/>
  <pageMargins left="0.45" right="0.45" top="0.5" bottom="0.5" header="0.3" footer="0.3"/>
  <pageSetup fitToWidth="0" orientation="portrait" r:id="rId1"/>
  <headerFooter>
    <oddHeader>&amp;C&amp;"Arial,Regular"Electronic Materials Collection FY2019</oddHeader>
    <oddFooter>&amp;C&amp;"Arial,Regular"&amp;10RI Office of Library &amp; Information Services</oddFooter>
  </headerFooter>
  <tableParts count="1">
    <tablePart r:id="rId2"/>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574BA68-9F36-4A48-8E07-078F6E88BB95}">
  <sheetPr>
    <tabColor theme="7" tint="0.39997558519241921"/>
  </sheetPr>
  <dimension ref="A1:BII52"/>
  <sheetViews>
    <sheetView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28515625" style="11" customWidth="1"/>
    <col min="2" max="2" width="13" style="34" customWidth="1"/>
    <col min="3" max="3" width="12" style="34" customWidth="1"/>
    <col min="4" max="4" width="12.140625" style="34" customWidth="1"/>
    <col min="5" max="5" width="12" style="34" customWidth="1"/>
    <col min="6" max="7" width="13" style="34" customWidth="1"/>
    <col min="8" max="9" width="12.28515625" style="34" customWidth="1"/>
    <col min="10" max="10" width="12" style="34" customWidth="1"/>
    <col min="11" max="11" width="11.42578125" style="34" customWidth="1"/>
    <col min="12" max="12" width="11.140625" style="34" customWidth="1"/>
    <col min="13" max="13" width="12" style="54" customWidth="1"/>
    <col min="14" max="14" width="0" style="11" hidden="1" customWidth="1"/>
    <col min="15" max="16384" width="9.140625" style="11"/>
  </cols>
  <sheetData>
    <row r="1" spans="1:1595" customFormat="1" ht="69.75" customHeight="1" x14ac:dyDescent="0.25">
      <c r="A1" s="24" t="s">
        <v>0</v>
      </c>
      <c r="B1" s="25" t="s">
        <v>19</v>
      </c>
      <c r="C1" s="25" t="s">
        <v>20</v>
      </c>
      <c r="D1" s="25" t="s">
        <v>21</v>
      </c>
      <c r="E1" s="117" t="s">
        <v>198</v>
      </c>
      <c r="F1" s="25" t="s">
        <v>23</v>
      </c>
      <c r="G1" s="25" t="s">
        <v>24</v>
      </c>
      <c r="H1" s="25" t="s">
        <v>25</v>
      </c>
      <c r="I1" s="117" t="s">
        <v>199</v>
      </c>
      <c r="J1" s="25" t="s">
        <v>171</v>
      </c>
      <c r="K1" s="25" t="s">
        <v>172</v>
      </c>
      <c r="L1" s="25" t="s">
        <v>116</v>
      </c>
      <c r="M1" s="118" t="s">
        <v>200</v>
      </c>
      <c r="N1" s="9" t="s">
        <v>13</v>
      </c>
      <c r="O1" s="11"/>
      <c r="P1" s="11"/>
      <c r="Q1" s="11"/>
      <c r="R1" s="11"/>
      <c r="S1" s="11"/>
      <c r="T1" s="11"/>
      <c r="U1" s="11"/>
      <c r="V1" s="11"/>
      <c r="W1" s="11"/>
      <c r="X1" s="11"/>
      <c r="Y1" s="11"/>
      <c r="Z1" s="11"/>
      <c r="AA1" s="11"/>
      <c r="AB1" s="11"/>
      <c r="AC1" s="11"/>
      <c r="AD1" s="11"/>
      <c r="AE1" s="11"/>
      <c r="AF1" s="11"/>
      <c r="AG1" s="11"/>
      <c r="AH1" s="11"/>
      <c r="AI1" s="11"/>
      <c r="AJ1" s="11"/>
      <c r="AK1" s="11"/>
      <c r="AL1" s="11"/>
      <c r="AM1" s="11"/>
      <c r="AN1" s="11"/>
      <c r="AO1" s="11"/>
      <c r="AP1" s="11"/>
      <c r="AQ1" s="11"/>
      <c r="AR1" s="11"/>
      <c r="AS1" s="11"/>
      <c r="AT1" s="11"/>
      <c r="AU1" s="11"/>
      <c r="AV1" s="11"/>
      <c r="AW1" s="11"/>
      <c r="AX1" s="11"/>
      <c r="AY1" s="11"/>
      <c r="AZ1" s="11"/>
      <c r="BA1" s="11"/>
      <c r="BB1" s="11"/>
      <c r="BC1" s="11"/>
      <c r="BD1" s="11"/>
      <c r="BE1" s="11"/>
      <c r="BF1" s="11"/>
      <c r="BG1" s="11"/>
      <c r="BH1" s="11"/>
      <c r="BI1" s="11"/>
      <c r="BJ1" s="11"/>
      <c r="BK1" s="11"/>
      <c r="BL1" s="11"/>
      <c r="BM1" s="11"/>
      <c r="BN1" s="11"/>
      <c r="BO1" s="11"/>
      <c r="BP1" s="11"/>
      <c r="BQ1" s="11"/>
      <c r="BR1" s="11"/>
      <c r="BS1" s="11"/>
      <c r="BT1" s="11"/>
      <c r="BU1" s="11"/>
      <c r="BV1" s="11"/>
      <c r="BW1" s="11"/>
      <c r="BX1" s="11"/>
      <c r="BY1" s="11"/>
      <c r="BZ1" s="11"/>
      <c r="CA1" s="11"/>
      <c r="CB1" s="11"/>
      <c r="CC1" s="11"/>
      <c r="CD1" s="11"/>
      <c r="CE1" s="11"/>
      <c r="CF1" s="11"/>
      <c r="CG1" s="11"/>
      <c r="CH1" s="11"/>
      <c r="CI1" s="11"/>
      <c r="CJ1" s="11"/>
      <c r="CK1" s="11"/>
      <c r="CL1" s="11"/>
      <c r="CM1" s="11"/>
      <c r="CN1" s="11"/>
      <c r="CO1" s="11"/>
      <c r="CP1" s="11"/>
      <c r="CQ1" s="11"/>
      <c r="CR1" s="11"/>
      <c r="CS1" s="11"/>
      <c r="CT1" s="11"/>
      <c r="CU1" s="11"/>
      <c r="CV1" s="11"/>
      <c r="CW1" s="11"/>
      <c r="CX1" s="11"/>
      <c r="CY1" s="11"/>
      <c r="CZ1" s="11"/>
      <c r="DA1" s="11"/>
      <c r="DB1" s="11"/>
      <c r="DC1" s="11"/>
      <c r="DD1" s="11"/>
      <c r="DE1" s="11"/>
      <c r="DF1" s="11"/>
      <c r="DG1" s="11"/>
      <c r="DH1" s="11"/>
      <c r="DI1" s="11"/>
      <c r="DJ1" s="11"/>
      <c r="DK1" s="11"/>
      <c r="DL1" s="11"/>
      <c r="DM1" s="11"/>
      <c r="DN1" s="11"/>
      <c r="DO1" s="11"/>
      <c r="DP1" s="11"/>
      <c r="DQ1" s="11"/>
      <c r="DR1" s="11"/>
      <c r="DS1" s="11"/>
      <c r="DT1" s="11"/>
      <c r="DU1" s="11"/>
      <c r="DV1" s="11"/>
      <c r="DW1" s="11"/>
      <c r="DX1" s="11"/>
      <c r="DY1" s="11"/>
      <c r="DZ1" s="11"/>
      <c r="EA1" s="11"/>
      <c r="EB1" s="11"/>
      <c r="EC1" s="11"/>
      <c r="ED1" s="11"/>
      <c r="EE1" s="11"/>
      <c r="EF1" s="11"/>
      <c r="EG1" s="11"/>
      <c r="EH1" s="11"/>
      <c r="EI1" s="11"/>
      <c r="EJ1" s="11"/>
      <c r="EK1" s="11"/>
      <c r="EL1" s="11"/>
      <c r="EM1" s="11"/>
      <c r="EN1" s="11"/>
      <c r="EO1" s="11"/>
      <c r="EP1" s="11"/>
      <c r="EQ1" s="11"/>
      <c r="ER1" s="11"/>
      <c r="ES1" s="11"/>
      <c r="ET1" s="11"/>
      <c r="EU1" s="11"/>
      <c r="EV1" s="11"/>
      <c r="EW1" s="11"/>
      <c r="EX1" s="11"/>
      <c r="EY1" s="11"/>
      <c r="EZ1" s="11"/>
      <c r="FA1" s="11"/>
      <c r="FB1" s="11"/>
      <c r="FC1" s="11"/>
      <c r="FD1" s="11"/>
      <c r="FE1" s="11"/>
      <c r="FF1" s="11"/>
      <c r="FG1" s="11"/>
      <c r="FH1" s="11"/>
      <c r="FI1" s="11"/>
      <c r="FJ1" s="11"/>
      <c r="FK1" s="11"/>
      <c r="FL1" s="11"/>
      <c r="FM1" s="11"/>
      <c r="FN1" s="11"/>
      <c r="FO1" s="11"/>
      <c r="FP1" s="11"/>
      <c r="FQ1" s="11"/>
      <c r="FR1" s="11"/>
      <c r="FS1" s="11"/>
      <c r="FT1" s="11"/>
      <c r="FU1" s="11"/>
      <c r="FV1" s="11"/>
      <c r="FW1" s="11"/>
      <c r="FX1" s="11"/>
      <c r="FY1" s="11"/>
      <c r="FZ1" s="11"/>
      <c r="GA1" s="11"/>
      <c r="GB1" s="11"/>
      <c r="GC1" s="11"/>
      <c r="GD1" s="11"/>
      <c r="GE1" s="11"/>
      <c r="GF1" s="11"/>
      <c r="GG1" s="11"/>
      <c r="GH1" s="11"/>
      <c r="GI1" s="11"/>
      <c r="GJ1" s="11"/>
      <c r="GK1" s="11"/>
      <c r="GL1" s="11"/>
      <c r="GM1" s="11"/>
      <c r="GN1" s="11"/>
      <c r="GO1" s="11"/>
      <c r="GP1" s="11"/>
      <c r="GQ1" s="11"/>
      <c r="GR1" s="11"/>
      <c r="GS1" s="11"/>
      <c r="GT1" s="11"/>
      <c r="GU1" s="11"/>
      <c r="GV1" s="11"/>
      <c r="GW1" s="11"/>
      <c r="GX1" s="11"/>
      <c r="GY1" s="11"/>
      <c r="GZ1" s="11"/>
      <c r="HA1" s="11"/>
      <c r="HB1" s="11"/>
      <c r="HC1" s="11"/>
      <c r="HD1" s="11"/>
      <c r="HE1" s="11"/>
      <c r="HF1" s="11"/>
      <c r="HG1" s="11"/>
      <c r="HH1" s="11"/>
      <c r="HI1" s="11"/>
      <c r="HJ1" s="11"/>
      <c r="HK1" s="11"/>
      <c r="HL1" s="11"/>
      <c r="HM1" s="11"/>
      <c r="HN1" s="11"/>
      <c r="HO1" s="11"/>
      <c r="HP1" s="11"/>
      <c r="HQ1" s="11"/>
      <c r="HR1" s="11"/>
      <c r="HS1" s="11"/>
      <c r="HT1" s="11"/>
      <c r="HU1" s="11"/>
      <c r="HV1" s="11"/>
      <c r="HW1" s="11"/>
      <c r="HX1" s="11"/>
      <c r="HY1" s="11"/>
      <c r="HZ1" s="11"/>
      <c r="IA1" s="11"/>
      <c r="IB1" s="11"/>
      <c r="IC1" s="11"/>
      <c r="ID1" s="11"/>
      <c r="IE1" s="11"/>
      <c r="IF1" s="11"/>
      <c r="IG1" s="11"/>
      <c r="IH1" s="11"/>
      <c r="II1" s="11"/>
      <c r="IJ1" s="11"/>
      <c r="IK1" s="11"/>
      <c r="IL1" s="11"/>
      <c r="IM1" s="11"/>
      <c r="IN1" s="11"/>
      <c r="IO1" s="11"/>
      <c r="IP1" s="11"/>
      <c r="IQ1" s="11"/>
      <c r="IR1" s="11"/>
      <c r="IS1" s="11"/>
      <c r="IT1" s="11"/>
      <c r="IU1" s="11"/>
      <c r="IV1" s="11"/>
      <c r="IW1" s="11"/>
      <c r="IX1" s="11"/>
      <c r="IY1" s="11"/>
      <c r="IZ1" s="11"/>
      <c r="JA1" s="11"/>
      <c r="JB1" s="11"/>
      <c r="JC1" s="11"/>
      <c r="JD1" s="11"/>
      <c r="JE1" s="11"/>
      <c r="JF1" s="11"/>
      <c r="JG1" s="11"/>
      <c r="JH1" s="11"/>
      <c r="JI1" s="11"/>
      <c r="JJ1" s="11"/>
      <c r="JK1" s="11"/>
      <c r="JL1" s="11"/>
      <c r="JM1" s="11"/>
      <c r="JN1" s="11"/>
      <c r="JO1" s="11"/>
      <c r="JP1" s="11"/>
      <c r="JQ1" s="11"/>
      <c r="JR1" s="11"/>
      <c r="JS1" s="11"/>
      <c r="JT1" s="11"/>
      <c r="JU1" s="11"/>
      <c r="JV1" s="11"/>
      <c r="JW1" s="11"/>
      <c r="JX1" s="11"/>
      <c r="JY1" s="11"/>
      <c r="JZ1" s="11"/>
      <c r="KA1" s="11"/>
      <c r="KB1" s="11"/>
      <c r="KC1" s="11"/>
      <c r="KD1" s="11"/>
      <c r="KE1" s="11"/>
      <c r="KF1" s="11"/>
      <c r="KG1" s="11"/>
      <c r="KH1" s="11"/>
      <c r="KI1" s="11"/>
      <c r="KJ1" s="11"/>
      <c r="KK1" s="11"/>
      <c r="KL1" s="11"/>
      <c r="KM1" s="11"/>
      <c r="KN1" s="11"/>
      <c r="KO1" s="11"/>
      <c r="KP1" s="11"/>
      <c r="KQ1" s="11"/>
      <c r="KR1" s="11"/>
      <c r="KS1" s="11"/>
      <c r="KT1" s="11"/>
      <c r="KU1" s="11"/>
      <c r="KV1" s="11"/>
      <c r="KW1" s="11"/>
      <c r="KX1" s="11"/>
      <c r="KY1" s="11"/>
      <c r="KZ1" s="11"/>
      <c r="LA1" s="11"/>
      <c r="LB1" s="11"/>
      <c r="LC1" s="11"/>
      <c r="LD1" s="11"/>
      <c r="LE1" s="11"/>
      <c r="LF1" s="11"/>
      <c r="LG1" s="11"/>
      <c r="LH1" s="11"/>
      <c r="LI1" s="11"/>
      <c r="LJ1" s="11"/>
      <c r="LK1" s="11"/>
      <c r="LL1" s="11"/>
      <c r="LM1" s="11"/>
      <c r="LN1" s="11"/>
      <c r="LO1" s="11"/>
      <c r="LP1" s="11"/>
      <c r="LQ1" s="11"/>
      <c r="LR1" s="11"/>
      <c r="LS1" s="11"/>
      <c r="LT1" s="11"/>
      <c r="LU1" s="11"/>
      <c r="LV1" s="11"/>
      <c r="LW1" s="11"/>
      <c r="LX1" s="11"/>
      <c r="LY1" s="11"/>
      <c r="LZ1" s="11"/>
      <c r="MA1" s="11"/>
      <c r="MB1" s="11"/>
      <c r="MC1" s="11"/>
      <c r="MD1" s="11"/>
      <c r="ME1" s="11"/>
      <c r="MF1" s="11"/>
      <c r="MG1" s="11"/>
      <c r="MH1" s="11"/>
      <c r="MI1" s="11"/>
      <c r="MJ1" s="11"/>
      <c r="MK1" s="11"/>
      <c r="ML1" s="11"/>
      <c r="MM1" s="11"/>
      <c r="MN1" s="11"/>
      <c r="MO1" s="11"/>
      <c r="MP1" s="11"/>
      <c r="MQ1" s="11"/>
      <c r="MR1" s="11"/>
      <c r="MS1" s="11"/>
      <c r="MT1" s="11"/>
      <c r="MU1" s="11"/>
      <c r="MV1" s="11"/>
      <c r="MW1" s="11"/>
      <c r="MX1" s="11"/>
      <c r="MY1" s="11"/>
      <c r="MZ1" s="11"/>
      <c r="NA1" s="11"/>
      <c r="NB1" s="11"/>
      <c r="NC1" s="11"/>
      <c r="ND1" s="11"/>
      <c r="NE1" s="11"/>
      <c r="NF1" s="11"/>
      <c r="NG1" s="11"/>
      <c r="NH1" s="11"/>
      <c r="NI1" s="11"/>
      <c r="NJ1" s="11"/>
      <c r="NK1" s="11"/>
      <c r="NL1" s="11"/>
      <c r="NM1" s="11"/>
      <c r="NN1" s="11"/>
      <c r="NO1" s="11"/>
      <c r="NP1" s="11"/>
      <c r="NQ1" s="11"/>
      <c r="NR1" s="11"/>
      <c r="NS1" s="11"/>
      <c r="NT1" s="11"/>
      <c r="NU1" s="11"/>
      <c r="NV1" s="11"/>
      <c r="NW1" s="11"/>
      <c r="NX1" s="11"/>
      <c r="NY1" s="11"/>
      <c r="NZ1" s="11"/>
      <c r="OA1" s="11"/>
      <c r="OB1" s="11"/>
      <c r="OC1" s="11"/>
      <c r="OD1" s="11"/>
      <c r="OE1" s="11"/>
      <c r="OF1" s="11"/>
      <c r="OG1" s="11"/>
      <c r="OH1" s="11"/>
      <c r="OI1" s="11"/>
      <c r="OJ1" s="11"/>
      <c r="OK1" s="11"/>
      <c r="OL1" s="11"/>
      <c r="OM1" s="11"/>
      <c r="ON1" s="11"/>
      <c r="OO1" s="11"/>
      <c r="OP1" s="11"/>
      <c r="OQ1" s="11"/>
      <c r="OR1" s="11"/>
      <c r="OS1" s="11"/>
      <c r="OT1" s="11"/>
      <c r="OU1" s="11"/>
      <c r="OV1" s="11"/>
      <c r="OW1" s="11"/>
      <c r="OX1" s="11"/>
      <c r="OY1" s="11"/>
      <c r="OZ1" s="11"/>
      <c r="PA1" s="11"/>
      <c r="PB1" s="11"/>
      <c r="PC1" s="11"/>
      <c r="PD1" s="11"/>
      <c r="PE1" s="11"/>
      <c r="PF1" s="11"/>
      <c r="PG1" s="11"/>
      <c r="PH1" s="11"/>
      <c r="PI1" s="11"/>
      <c r="PJ1" s="11"/>
      <c r="PK1" s="11"/>
      <c r="PL1" s="11"/>
      <c r="PM1" s="11"/>
      <c r="PN1" s="11"/>
      <c r="PO1" s="11"/>
      <c r="PP1" s="11"/>
      <c r="PQ1" s="11"/>
      <c r="PR1" s="11"/>
      <c r="PS1" s="11"/>
      <c r="PT1" s="11"/>
      <c r="PU1" s="11"/>
      <c r="PV1" s="11"/>
      <c r="PW1" s="11"/>
      <c r="PX1" s="11"/>
      <c r="PY1" s="11"/>
      <c r="PZ1" s="11"/>
      <c r="QA1" s="11"/>
      <c r="QB1" s="11"/>
      <c r="QC1" s="11"/>
      <c r="QD1" s="11"/>
      <c r="QE1" s="11"/>
      <c r="QF1" s="11"/>
      <c r="QG1" s="11"/>
      <c r="QH1" s="11"/>
      <c r="QI1" s="11"/>
      <c r="QJ1" s="11"/>
      <c r="QK1" s="11"/>
      <c r="QL1" s="11"/>
      <c r="QM1" s="11"/>
      <c r="QN1" s="11"/>
      <c r="QO1" s="11"/>
      <c r="QP1" s="11"/>
      <c r="QQ1" s="11"/>
      <c r="QR1" s="11"/>
      <c r="QS1" s="11"/>
      <c r="QT1" s="11"/>
      <c r="QU1" s="11"/>
      <c r="QV1" s="11"/>
      <c r="QW1" s="11"/>
      <c r="QX1" s="11"/>
      <c r="QY1" s="11"/>
      <c r="QZ1" s="11"/>
      <c r="RA1" s="11"/>
      <c r="RB1" s="11"/>
      <c r="RC1" s="11"/>
      <c r="RD1" s="11"/>
      <c r="RE1" s="11"/>
      <c r="RF1" s="11"/>
      <c r="RG1" s="11"/>
      <c r="RH1" s="11"/>
      <c r="RI1" s="11"/>
      <c r="RJ1" s="11"/>
      <c r="RK1" s="11"/>
      <c r="RL1" s="11"/>
      <c r="RM1" s="11"/>
      <c r="RN1" s="11"/>
      <c r="RO1" s="11"/>
      <c r="RP1" s="11"/>
      <c r="RQ1" s="11"/>
      <c r="RR1" s="11"/>
      <c r="RS1" s="11"/>
      <c r="RT1" s="11"/>
      <c r="RU1" s="11"/>
      <c r="RV1" s="11"/>
      <c r="RW1" s="11"/>
      <c r="RX1" s="11"/>
      <c r="RY1" s="11"/>
      <c r="RZ1" s="11"/>
      <c r="SA1" s="11"/>
      <c r="SB1" s="11"/>
      <c r="SC1" s="11"/>
      <c r="SD1" s="11"/>
      <c r="SE1" s="11"/>
      <c r="SF1" s="11"/>
      <c r="SG1" s="11"/>
      <c r="SH1" s="11"/>
      <c r="SI1" s="11"/>
      <c r="SJ1" s="11"/>
      <c r="SK1" s="11"/>
      <c r="SL1" s="11"/>
      <c r="SM1" s="11"/>
      <c r="SN1" s="11"/>
      <c r="SO1" s="11"/>
      <c r="SP1" s="11"/>
      <c r="SQ1" s="11"/>
      <c r="SR1" s="11"/>
      <c r="SS1" s="11"/>
      <c r="ST1" s="11"/>
      <c r="SU1" s="11"/>
      <c r="SV1" s="11"/>
      <c r="SW1" s="11"/>
      <c r="SX1" s="11"/>
      <c r="SY1" s="11"/>
      <c r="SZ1" s="11"/>
      <c r="TA1" s="11"/>
      <c r="TB1" s="11"/>
      <c r="TC1" s="11"/>
      <c r="TD1" s="11"/>
      <c r="TE1" s="11"/>
      <c r="TF1" s="11"/>
      <c r="TG1" s="11"/>
      <c r="TH1" s="11"/>
      <c r="TI1" s="11"/>
      <c r="TJ1" s="11"/>
      <c r="TK1" s="11"/>
      <c r="TL1" s="11"/>
      <c r="TM1" s="11"/>
      <c r="TN1" s="11"/>
      <c r="TO1" s="11"/>
      <c r="TP1" s="11"/>
      <c r="TQ1" s="11"/>
      <c r="TR1" s="11"/>
      <c r="TS1" s="11"/>
      <c r="TT1" s="11"/>
      <c r="TU1" s="11"/>
      <c r="TV1" s="11"/>
      <c r="TW1" s="11"/>
      <c r="TX1" s="11"/>
      <c r="TY1" s="11"/>
      <c r="TZ1" s="11"/>
      <c r="UA1" s="11"/>
      <c r="UB1" s="11"/>
      <c r="UC1" s="11"/>
      <c r="UD1" s="11"/>
      <c r="UE1" s="11"/>
      <c r="UF1" s="11"/>
      <c r="UG1" s="11"/>
      <c r="UH1" s="11"/>
      <c r="UI1" s="11"/>
      <c r="UJ1" s="11"/>
      <c r="UK1" s="11"/>
      <c r="UL1" s="11"/>
      <c r="UM1" s="11"/>
      <c r="UN1" s="11"/>
      <c r="UO1" s="11"/>
      <c r="UP1" s="11"/>
      <c r="UQ1" s="11"/>
      <c r="UR1" s="11"/>
      <c r="US1" s="11"/>
      <c r="UT1" s="11"/>
      <c r="UU1" s="11"/>
      <c r="UV1" s="11"/>
      <c r="UW1" s="11"/>
      <c r="UX1" s="11"/>
      <c r="UY1" s="11"/>
      <c r="UZ1" s="11"/>
      <c r="VA1" s="11"/>
      <c r="VB1" s="11"/>
      <c r="VC1" s="11"/>
      <c r="VD1" s="11"/>
      <c r="VE1" s="11"/>
      <c r="VF1" s="11"/>
      <c r="VG1" s="11"/>
      <c r="VH1" s="11"/>
      <c r="VI1" s="11"/>
      <c r="VJ1" s="11"/>
      <c r="VK1" s="11"/>
      <c r="VL1" s="11"/>
      <c r="VM1" s="11"/>
      <c r="VN1" s="11"/>
      <c r="VO1" s="11"/>
      <c r="VP1" s="11"/>
      <c r="VQ1" s="11"/>
      <c r="VR1" s="11"/>
      <c r="VS1" s="11"/>
      <c r="VT1" s="11"/>
      <c r="VU1" s="11"/>
      <c r="VV1" s="11"/>
      <c r="VW1" s="11"/>
      <c r="VX1" s="11"/>
      <c r="VY1" s="11"/>
      <c r="VZ1" s="11"/>
      <c r="WA1" s="11"/>
      <c r="WB1" s="11"/>
      <c r="WC1" s="11"/>
      <c r="WD1" s="11"/>
      <c r="WE1" s="11"/>
      <c r="WF1" s="11"/>
      <c r="WG1" s="11"/>
      <c r="WH1" s="11"/>
      <c r="WI1" s="11"/>
      <c r="WJ1" s="11"/>
      <c r="WK1" s="11"/>
      <c r="WL1" s="11"/>
      <c r="WM1" s="11"/>
      <c r="WN1" s="11"/>
      <c r="WO1" s="11"/>
      <c r="WP1" s="11"/>
      <c r="WQ1" s="11"/>
      <c r="WR1" s="11"/>
      <c r="WS1" s="11"/>
      <c r="WT1" s="11"/>
      <c r="WU1" s="11"/>
      <c r="WV1" s="11"/>
      <c r="WW1" s="11"/>
      <c r="WX1" s="11"/>
      <c r="WY1" s="11"/>
      <c r="WZ1" s="11"/>
      <c r="XA1" s="11"/>
      <c r="XB1" s="11"/>
      <c r="XC1" s="11"/>
      <c r="XD1" s="11"/>
      <c r="XE1" s="11"/>
      <c r="XF1" s="11"/>
      <c r="XG1" s="11"/>
      <c r="XH1" s="11"/>
      <c r="XI1" s="11"/>
      <c r="XJ1" s="11"/>
      <c r="XK1" s="11"/>
      <c r="XL1" s="11"/>
      <c r="XM1" s="11"/>
      <c r="XN1" s="11"/>
      <c r="XO1" s="11"/>
      <c r="XP1" s="11"/>
      <c r="XQ1" s="11"/>
      <c r="XR1" s="11"/>
      <c r="XS1" s="11"/>
      <c r="XT1" s="11"/>
      <c r="XU1" s="11"/>
      <c r="XV1" s="11"/>
      <c r="XW1" s="11"/>
      <c r="XX1" s="11"/>
      <c r="XY1" s="11"/>
      <c r="XZ1" s="11"/>
      <c r="YA1" s="11"/>
      <c r="YB1" s="11"/>
      <c r="YC1" s="11"/>
      <c r="YD1" s="11"/>
      <c r="YE1" s="11"/>
      <c r="YF1" s="11"/>
      <c r="YG1" s="11"/>
      <c r="YH1" s="11"/>
      <c r="YI1" s="11"/>
      <c r="YJ1" s="11"/>
      <c r="YK1" s="11"/>
      <c r="YL1" s="11"/>
      <c r="YM1" s="11"/>
      <c r="YN1" s="11"/>
      <c r="YO1" s="11"/>
      <c r="YP1" s="11"/>
      <c r="YQ1" s="11"/>
      <c r="YR1" s="11"/>
      <c r="YS1" s="11"/>
      <c r="YT1" s="11"/>
      <c r="YU1" s="11"/>
      <c r="YV1" s="11"/>
      <c r="YW1" s="11"/>
      <c r="YX1" s="11"/>
      <c r="YY1" s="11"/>
      <c r="YZ1" s="11"/>
      <c r="ZA1" s="11"/>
      <c r="ZB1" s="11"/>
      <c r="ZC1" s="11"/>
      <c r="ZD1" s="11"/>
      <c r="ZE1" s="11"/>
      <c r="ZF1" s="11"/>
      <c r="ZG1" s="11"/>
      <c r="ZH1" s="11"/>
      <c r="ZI1" s="11"/>
      <c r="ZJ1" s="11"/>
      <c r="ZK1" s="11"/>
      <c r="ZL1" s="11"/>
      <c r="ZM1" s="11"/>
      <c r="ZN1" s="11"/>
      <c r="ZO1" s="11"/>
      <c r="ZP1" s="11"/>
      <c r="ZQ1" s="11"/>
      <c r="ZR1" s="11"/>
      <c r="ZS1" s="11"/>
      <c r="ZT1" s="11"/>
      <c r="ZU1" s="11"/>
      <c r="ZV1" s="11"/>
      <c r="ZW1" s="11"/>
      <c r="ZX1" s="11"/>
      <c r="ZY1" s="11"/>
      <c r="ZZ1" s="11"/>
      <c r="AAA1" s="11"/>
      <c r="AAB1" s="11"/>
      <c r="AAC1" s="11"/>
      <c r="AAD1" s="11"/>
      <c r="AAE1" s="11"/>
      <c r="AAF1" s="11"/>
      <c r="AAG1" s="11"/>
      <c r="AAH1" s="11"/>
      <c r="AAI1" s="11"/>
      <c r="AAJ1" s="11"/>
      <c r="AAK1" s="11"/>
      <c r="AAL1" s="11"/>
      <c r="AAM1" s="11"/>
      <c r="AAN1" s="11"/>
      <c r="AAO1" s="11"/>
      <c r="AAP1" s="11"/>
      <c r="AAQ1" s="11"/>
      <c r="AAR1" s="11"/>
      <c r="AAS1" s="11"/>
      <c r="AAT1" s="11"/>
      <c r="AAU1" s="11"/>
      <c r="AAV1" s="11"/>
      <c r="AAW1" s="11"/>
      <c r="AAX1" s="11"/>
      <c r="AAY1" s="11"/>
      <c r="AAZ1" s="11"/>
      <c r="ABA1" s="11"/>
      <c r="ABB1" s="11"/>
      <c r="ABC1" s="11"/>
      <c r="ABD1" s="11"/>
      <c r="ABE1" s="11"/>
      <c r="ABF1" s="11"/>
      <c r="ABG1" s="11"/>
      <c r="ABH1" s="11"/>
      <c r="ABI1" s="11"/>
      <c r="ABJ1" s="11"/>
      <c r="ABK1" s="11"/>
      <c r="ABL1" s="11"/>
      <c r="ABM1" s="11"/>
      <c r="ABN1" s="11"/>
      <c r="ABO1" s="11"/>
      <c r="ABP1" s="11"/>
      <c r="ABQ1" s="11"/>
      <c r="ABR1" s="11"/>
      <c r="ABS1" s="11"/>
      <c r="ABT1" s="11"/>
      <c r="ABU1" s="11"/>
      <c r="ABV1" s="11"/>
      <c r="ABW1" s="11"/>
      <c r="ABX1" s="11"/>
      <c r="ABY1" s="11"/>
      <c r="ABZ1" s="11"/>
      <c r="ACA1" s="11"/>
      <c r="ACB1" s="11"/>
      <c r="ACC1" s="11"/>
      <c r="ACD1" s="11"/>
      <c r="ACE1" s="11"/>
      <c r="ACF1" s="11"/>
      <c r="ACG1" s="11"/>
      <c r="ACH1" s="11"/>
      <c r="ACI1" s="11"/>
      <c r="ACJ1" s="11"/>
      <c r="ACK1" s="11"/>
      <c r="ACL1" s="11"/>
      <c r="ACM1" s="11"/>
      <c r="ACN1" s="11"/>
      <c r="ACO1" s="11"/>
      <c r="ACP1" s="11"/>
      <c r="ACQ1" s="11"/>
      <c r="ACR1" s="11"/>
      <c r="ACS1" s="11"/>
      <c r="ACT1" s="11"/>
      <c r="ACU1" s="11"/>
      <c r="ACV1" s="11"/>
      <c r="ACW1" s="11"/>
      <c r="ACX1" s="11"/>
      <c r="ACY1" s="11"/>
      <c r="ACZ1" s="11"/>
      <c r="ADA1" s="11"/>
      <c r="ADB1" s="11"/>
      <c r="ADC1" s="11"/>
      <c r="ADD1" s="11"/>
      <c r="ADE1" s="11"/>
      <c r="ADF1" s="11"/>
      <c r="ADG1" s="11"/>
      <c r="ADH1" s="11"/>
      <c r="ADI1" s="11"/>
      <c r="ADJ1" s="11"/>
      <c r="ADK1" s="11"/>
      <c r="ADL1" s="11"/>
      <c r="ADM1" s="11"/>
      <c r="ADN1" s="11"/>
      <c r="ADO1" s="11"/>
      <c r="ADP1" s="11"/>
      <c r="ADQ1" s="11"/>
      <c r="ADR1" s="11"/>
      <c r="ADS1" s="11"/>
      <c r="ADT1" s="11"/>
      <c r="ADU1" s="11"/>
      <c r="ADV1" s="11"/>
      <c r="ADW1" s="11"/>
      <c r="ADX1" s="11"/>
      <c r="ADY1" s="11"/>
      <c r="ADZ1" s="11"/>
      <c r="AEA1" s="11"/>
      <c r="AEB1" s="11"/>
      <c r="AEC1" s="11"/>
      <c r="AED1" s="11"/>
      <c r="AEE1" s="11"/>
      <c r="AEF1" s="11"/>
      <c r="AEG1" s="11"/>
      <c r="AEH1" s="11"/>
      <c r="AEI1" s="11"/>
      <c r="AEJ1" s="11"/>
      <c r="AEK1" s="11"/>
      <c r="AEL1" s="11"/>
      <c r="AEM1" s="11"/>
      <c r="AEN1" s="11"/>
      <c r="AEO1" s="11"/>
      <c r="AEP1" s="11"/>
      <c r="AEQ1" s="11"/>
      <c r="AER1" s="11"/>
      <c r="AES1" s="11"/>
      <c r="AET1" s="11"/>
      <c r="AEU1" s="11"/>
      <c r="AEV1" s="11"/>
      <c r="AEW1" s="11"/>
      <c r="AEX1" s="11"/>
      <c r="AEY1" s="11"/>
      <c r="AEZ1" s="11"/>
      <c r="AFA1" s="11"/>
      <c r="AFB1" s="11"/>
      <c r="AFC1" s="11"/>
      <c r="AFD1" s="11"/>
      <c r="AFE1" s="11"/>
      <c r="AFF1" s="11"/>
      <c r="AFG1" s="11"/>
      <c r="AFH1" s="11"/>
      <c r="AFI1" s="11"/>
      <c r="AFJ1" s="11"/>
      <c r="AFK1" s="11"/>
      <c r="AFL1" s="11"/>
      <c r="AFM1" s="11"/>
      <c r="AFN1" s="11"/>
      <c r="AFO1" s="11"/>
      <c r="AFP1" s="11"/>
      <c r="AFQ1" s="11"/>
      <c r="AFR1" s="11"/>
      <c r="AFS1" s="11"/>
      <c r="AFT1" s="11"/>
      <c r="AFU1" s="11"/>
      <c r="AFV1" s="11"/>
      <c r="AFW1" s="11"/>
      <c r="AFX1" s="11"/>
      <c r="AFY1" s="11"/>
      <c r="AFZ1" s="11"/>
      <c r="AGA1" s="11"/>
      <c r="AGB1" s="11"/>
      <c r="AGC1" s="11"/>
      <c r="AGD1" s="11"/>
      <c r="AGE1" s="11"/>
      <c r="AGF1" s="11"/>
      <c r="AGG1" s="11"/>
      <c r="AGH1" s="11"/>
      <c r="AGI1" s="11"/>
      <c r="AGJ1" s="11"/>
      <c r="AGK1" s="11"/>
      <c r="AGL1" s="11"/>
      <c r="AGM1" s="11"/>
      <c r="AGN1" s="11"/>
      <c r="AGO1" s="11"/>
      <c r="AGP1" s="11"/>
      <c r="AGQ1" s="11"/>
      <c r="AGR1" s="11"/>
      <c r="AGS1" s="11"/>
      <c r="AGT1" s="11"/>
      <c r="AGU1" s="11"/>
      <c r="AGV1" s="11"/>
      <c r="AGW1" s="11"/>
      <c r="AGX1" s="11"/>
      <c r="AGY1" s="11"/>
      <c r="AGZ1" s="11"/>
      <c r="AHA1" s="11"/>
      <c r="AHB1" s="11"/>
      <c r="AHC1" s="11"/>
      <c r="AHD1" s="11"/>
      <c r="AHE1" s="11"/>
      <c r="AHF1" s="11"/>
      <c r="AHG1" s="11"/>
      <c r="AHH1" s="11"/>
      <c r="AHI1" s="11"/>
      <c r="AHJ1" s="11"/>
      <c r="AHK1" s="11"/>
      <c r="AHL1" s="11"/>
      <c r="AHM1" s="11"/>
      <c r="AHN1" s="11"/>
      <c r="AHO1" s="11"/>
      <c r="AHP1" s="11"/>
      <c r="AHQ1" s="11"/>
      <c r="AHR1" s="11"/>
      <c r="AHS1" s="11"/>
      <c r="AHT1" s="11"/>
      <c r="AHU1" s="11"/>
      <c r="AHV1" s="11"/>
      <c r="AHW1" s="11"/>
      <c r="AHX1" s="11"/>
      <c r="AHY1" s="11"/>
      <c r="AHZ1" s="11"/>
      <c r="AIA1" s="11"/>
      <c r="AIB1" s="11"/>
      <c r="AIC1" s="11"/>
      <c r="AID1" s="11"/>
      <c r="AIE1" s="11"/>
      <c r="AIF1" s="11"/>
      <c r="AIG1" s="11"/>
      <c r="AIH1" s="11"/>
      <c r="AII1" s="11"/>
      <c r="AIJ1" s="11"/>
      <c r="AIK1" s="11"/>
      <c r="AIL1" s="11"/>
      <c r="AIM1" s="11"/>
      <c r="AIN1" s="11"/>
      <c r="AIO1" s="11"/>
      <c r="AIP1" s="11"/>
      <c r="AIQ1" s="11"/>
      <c r="AIR1" s="11"/>
      <c r="AIS1" s="11"/>
      <c r="AIT1" s="11"/>
      <c r="AIU1" s="11"/>
      <c r="AIV1" s="11"/>
      <c r="AIW1" s="11"/>
      <c r="AIX1" s="11"/>
      <c r="AIY1" s="11"/>
      <c r="AIZ1" s="11"/>
      <c r="AJA1" s="11"/>
      <c r="AJB1" s="11"/>
      <c r="AJC1" s="11"/>
      <c r="AJD1" s="11"/>
      <c r="AJE1" s="11"/>
      <c r="AJF1" s="11"/>
      <c r="AJG1" s="11"/>
      <c r="AJH1" s="11"/>
      <c r="AJI1" s="11"/>
      <c r="AJJ1" s="11"/>
      <c r="AJK1" s="11"/>
      <c r="AJL1" s="11"/>
      <c r="AJM1" s="11"/>
      <c r="AJN1" s="11"/>
      <c r="AJO1" s="11"/>
      <c r="AJP1" s="11"/>
      <c r="AJQ1" s="11"/>
      <c r="AJR1" s="11"/>
      <c r="AJS1" s="11"/>
      <c r="AJT1" s="11"/>
      <c r="AJU1" s="11"/>
      <c r="AJV1" s="11"/>
      <c r="AJW1" s="11"/>
      <c r="AJX1" s="11"/>
      <c r="AJY1" s="11"/>
      <c r="AJZ1" s="11"/>
      <c r="AKA1" s="11"/>
      <c r="AKB1" s="11"/>
      <c r="AKC1" s="11"/>
      <c r="AKD1" s="11"/>
      <c r="AKE1" s="11"/>
      <c r="AKF1" s="11"/>
      <c r="AKG1" s="11"/>
      <c r="AKH1" s="11"/>
      <c r="AKI1" s="11"/>
      <c r="AKJ1" s="11"/>
      <c r="AKK1" s="11"/>
      <c r="AKL1" s="11"/>
      <c r="AKM1" s="11"/>
      <c r="AKN1" s="11"/>
      <c r="AKO1" s="11"/>
      <c r="AKP1" s="11"/>
      <c r="AKQ1" s="11"/>
      <c r="AKR1" s="11"/>
      <c r="AKS1" s="11"/>
      <c r="AKT1" s="11"/>
      <c r="AKU1" s="11"/>
      <c r="AKV1" s="11"/>
      <c r="AKW1" s="11"/>
      <c r="AKX1" s="11"/>
      <c r="AKY1" s="11"/>
      <c r="AKZ1" s="11"/>
      <c r="ALA1" s="11"/>
      <c r="ALB1" s="11"/>
      <c r="ALC1" s="11"/>
      <c r="ALD1" s="11"/>
      <c r="ALE1" s="11"/>
      <c r="ALF1" s="11"/>
      <c r="ALG1" s="11"/>
      <c r="ALH1" s="11"/>
      <c r="ALI1" s="11"/>
      <c r="ALJ1" s="11"/>
      <c r="ALK1" s="11"/>
      <c r="ALL1" s="11"/>
      <c r="ALM1" s="11"/>
      <c r="ALN1" s="11"/>
      <c r="ALO1" s="11"/>
      <c r="ALP1" s="11"/>
      <c r="ALQ1" s="11"/>
      <c r="ALR1" s="11"/>
      <c r="ALS1" s="11"/>
      <c r="ALT1" s="11"/>
      <c r="ALU1" s="11"/>
      <c r="ALV1" s="11"/>
      <c r="ALW1" s="11"/>
      <c r="ALX1" s="11"/>
      <c r="ALY1" s="11"/>
      <c r="ALZ1" s="11"/>
      <c r="AMA1" s="11"/>
      <c r="AMB1" s="11"/>
      <c r="AMC1" s="11"/>
      <c r="AMD1" s="11"/>
      <c r="AME1" s="11"/>
      <c r="AMF1" s="11"/>
      <c r="AMG1" s="11"/>
      <c r="AMH1" s="11"/>
      <c r="AMI1" s="11"/>
      <c r="AMJ1" s="11"/>
      <c r="AMK1" s="11"/>
      <c r="AML1" s="11"/>
      <c r="AMM1" s="11"/>
      <c r="AMN1" s="11"/>
      <c r="AMO1" s="11"/>
      <c r="AMP1" s="11"/>
      <c r="AMQ1" s="11"/>
      <c r="AMR1" s="11"/>
      <c r="AMS1" s="11"/>
      <c r="AMT1" s="11"/>
      <c r="AMU1" s="11"/>
      <c r="AMV1" s="11"/>
      <c r="AMW1" s="11"/>
      <c r="AMX1" s="11"/>
      <c r="AMY1" s="11"/>
      <c r="AMZ1" s="11"/>
      <c r="ANA1" s="11"/>
      <c r="ANB1" s="11"/>
      <c r="ANC1" s="11"/>
      <c r="AND1" s="11"/>
      <c r="ANE1" s="11"/>
      <c r="ANF1" s="11"/>
      <c r="ANG1" s="11"/>
      <c r="ANH1" s="11"/>
      <c r="ANI1" s="11"/>
      <c r="ANJ1" s="11"/>
      <c r="ANK1" s="11"/>
      <c r="ANL1" s="11"/>
      <c r="ANM1" s="11"/>
      <c r="ANN1" s="11"/>
      <c r="ANO1" s="11"/>
      <c r="ANP1" s="11"/>
      <c r="ANQ1" s="11"/>
      <c r="ANR1" s="11"/>
      <c r="ANS1" s="11"/>
      <c r="ANT1" s="11"/>
      <c r="ANU1" s="11"/>
      <c r="ANV1" s="11"/>
      <c r="ANW1" s="11"/>
      <c r="ANX1" s="11"/>
      <c r="ANY1" s="11"/>
      <c r="ANZ1" s="11"/>
      <c r="AOA1" s="11"/>
      <c r="AOB1" s="11"/>
      <c r="AOC1" s="11"/>
      <c r="AOD1" s="11"/>
      <c r="AOE1" s="11"/>
      <c r="AOF1" s="11"/>
      <c r="AOG1" s="11"/>
      <c r="AOH1" s="11"/>
      <c r="AOI1" s="11"/>
      <c r="AOJ1" s="11"/>
      <c r="AOK1" s="11"/>
      <c r="AOL1" s="11"/>
      <c r="AOM1" s="11"/>
      <c r="AON1" s="11"/>
      <c r="AOO1" s="11"/>
      <c r="AOP1" s="11"/>
      <c r="AOQ1" s="11"/>
      <c r="AOR1" s="11"/>
      <c r="AOS1" s="11"/>
      <c r="AOT1" s="11"/>
      <c r="AOU1" s="11"/>
      <c r="AOV1" s="11"/>
      <c r="AOW1" s="11"/>
      <c r="AOX1" s="11"/>
      <c r="AOY1" s="11"/>
      <c r="AOZ1" s="11"/>
      <c r="APA1" s="11"/>
      <c r="APB1" s="11"/>
      <c r="APC1" s="11"/>
      <c r="APD1" s="11"/>
      <c r="APE1" s="11"/>
      <c r="APF1" s="11"/>
      <c r="APG1" s="11"/>
      <c r="APH1" s="11"/>
      <c r="API1" s="11"/>
      <c r="APJ1" s="11"/>
      <c r="APK1" s="11"/>
      <c r="APL1" s="11"/>
      <c r="APM1" s="11"/>
      <c r="APN1" s="11"/>
      <c r="APO1" s="11"/>
      <c r="APP1" s="11"/>
      <c r="APQ1" s="11"/>
      <c r="APR1" s="11"/>
      <c r="APS1" s="11"/>
      <c r="APT1" s="11"/>
      <c r="APU1" s="11"/>
      <c r="APV1" s="11"/>
      <c r="APW1" s="11"/>
      <c r="APX1" s="11"/>
      <c r="APY1" s="11"/>
      <c r="APZ1" s="11"/>
      <c r="AQA1" s="11"/>
      <c r="AQB1" s="11"/>
      <c r="AQC1" s="11"/>
      <c r="AQD1" s="11"/>
      <c r="AQE1" s="11"/>
      <c r="AQF1" s="11"/>
      <c r="AQG1" s="11"/>
      <c r="AQH1" s="11"/>
      <c r="AQI1" s="11"/>
      <c r="AQJ1" s="11"/>
      <c r="AQK1" s="11"/>
      <c r="AQL1" s="11"/>
      <c r="AQM1" s="11"/>
      <c r="AQN1" s="11"/>
      <c r="AQO1" s="11"/>
      <c r="AQP1" s="11"/>
      <c r="AQQ1" s="11"/>
      <c r="AQR1" s="11"/>
      <c r="AQS1" s="11"/>
      <c r="AQT1" s="11"/>
      <c r="AQU1" s="11"/>
      <c r="AQV1" s="11"/>
      <c r="AQW1" s="11"/>
      <c r="AQX1" s="11"/>
      <c r="AQY1" s="11"/>
      <c r="AQZ1" s="11"/>
      <c r="ARA1" s="11"/>
      <c r="ARB1" s="11"/>
      <c r="ARC1" s="11"/>
      <c r="ARD1" s="11"/>
      <c r="ARE1" s="11"/>
      <c r="ARF1" s="11"/>
      <c r="ARG1" s="11"/>
      <c r="ARH1" s="11"/>
      <c r="ARI1" s="11"/>
      <c r="ARJ1" s="11"/>
      <c r="ARK1" s="11"/>
      <c r="ARL1" s="11"/>
      <c r="ARM1" s="11"/>
      <c r="ARN1" s="11"/>
      <c r="ARO1" s="11"/>
      <c r="ARP1" s="11"/>
      <c r="ARQ1" s="11"/>
      <c r="ARR1" s="11"/>
      <c r="ARS1" s="11"/>
      <c r="ART1" s="11"/>
      <c r="ARU1" s="11"/>
      <c r="ARV1" s="11"/>
      <c r="ARW1" s="11"/>
      <c r="ARX1" s="11"/>
      <c r="ARY1" s="11"/>
      <c r="ARZ1" s="11"/>
      <c r="ASA1" s="11"/>
      <c r="ASB1" s="11"/>
      <c r="ASC1" s="11"/>
      <c r="ASD1" s="11"/>
      <c r="ASE1" s="11"/>
      <c r="ASF1" s="11"/>
      <c r="ASG1" s="11"/>
      <c r="ASH1" s="11"/>
      <c r="ASI1" s="11"/>
      <c r="ASJ1" s="11"/>
      <c r="ASK1" s="11"/>
      <c r="ASL1" s="11"/>
      <c r="ASM1" s="11"/>
      <c r="ASN1" s="11"/>
      <c r="ASO1" s="11"/>
      <c r="ASP1" s="11"/>
      <c r="ASQ1" s="11"/>
      <c r="ASR1" s="11"/>
      <c r="ASS1" s="11"/>
      <c r="AST1" s="11"/>
      <c r="ASU1" s="11"/>
      <c r="ASV1" s="11"/>
      <c r="ASW1" s="11"/>
      <c r="ASX1" s="11"/>
      <c r="ASY1" s="11"/>
      <c r="ASZ1" s="11"/>
      <c r="ATA1" s="11"/>
      <c r="ATB1" s="11"/>
      <c r="ATC1" s="11"/>
      <c r="ATD1" s="11"/>
      <c r="ATE1" s="11"/>
      <c r="ATF1" s="11"/>
      <c r="ATG1" s="11"/>
      <c r="ATH1" s="11"/>
      <c r="ATI1" s="11"/>
      <c r="ATJ1" s="11"/>
      <c r="ATK1" s="11"/>
      <c r="ATL1" s="11"/>
      <c r="ATM1" s="11"/>
      <c r="ATN1" s="11"/>
      <c r="ATO1" s="11"/>
      <c r="ATP1" s="11"/>
      <c r="ATQ1" s="11"/>
      <c r="ATR1" s="11"/>
      <c r="ATS1" s="11"/>
      <c r="ATT1" s="11"/>
      <c r="ATU1" s="11"/>
      <c r="ATV1" s="11"/>
      <c r="ATW1" s="11"/>
      <c r="ATX1" s="11"/>
      <c r="ATY1" s="11"/>
      <c r="ATZ1" s="11"/>
      <c r="AUA1" s="11"/>
      <c r="AUB1" s="11"/>
      <c r="AUC1" s="11"/>
      <c r="AUD1" s="11"/>
      <c r="AUE1" s="11"/>
      <c r="AUF1" s="11"/>
      <c r="AUG1" s="11"/>
      <c r="AUH1" s="11"/>
      <c r="AUI1" s="11"/>
      <c r="AUJ1" s="11"/>
      <c r="AUK1" s="11"/>
      <c r="AUL1" s="11"/>
      <c r="AUM1" s="11"/>
      <c r="AUN1" s="11"/>
      <c r="AUO1" s="11"/>
      <c r="AUP1" s="11"/>
      <c r="AUQ1" s="11"/>
      <c r="AUR1" s="11"/>
      <c r="AUS1" s="11"/>
      <c r="AUT1" s="11"/>
      <c r="AUU1" s="11"/>
      <c r="AUV1" s="11"/>
      <c r="AUW1" s="11"/>
      <c r="AUX1" s="11"/>
      <c r="AUY1" s="11"/>
      <c r="AUZ1" s="11"/>
      <c r="AVA1" s="11"/>
      <c r="AVB1" s="11"/>
      <c r="AVC1" s="11"/>
      <c r="AVD1" s="11"/>
      <c r="AVE1" s="11"/>
      <c r="AVF1" s="11"/>
      <c r="AVG1" s="11"/>
      <c r="AVH1" s="11"/>
      <c r="AVI1" s="11"/>
      <c r="AVJ1" s="11"/>
      <c r="AVK1" s="11"/>
      <c r="AVL1" s="11"/>
      <c r="AVM1" s="11"/>
      <c r="AVN1" s="11"/>
      <c r="AVO1" s="11"/>
      <c r="AVP1" s="11"/>
      <c r="AVQ1" s="11"/>
      <c r="AVR1" s="11"/>
      <c r="AVS1" s="11"/>
      <c r="AVT1" s="11"/>
      <c r="AVU1" s="11"/>
      <c r="AVV1" s="11"/>
      <c r="AVW1" s="11"/>
      <c r="AVX1" s="11"/>
      <c r="AVY1" s="11"/>
      <c r="AVZ1" s="11"/>
      <c r="AWA1" s="11"/>
      <c r="AWB1" s="11"/>
      <c r="AWC1" s="11"/>
      <c r="AWD1" s="11"/>
      <c r="AWE1" s="11"/>
      <c r="AWF1" s="11"/>
      <c r="AWG1" s="11"/>
      <c r="AWH1" s="11"/>
      <c r="AWI1" s="11"/>
      <c r="AWJ1" s="11"/>
      <c r="AWK1" s="11"/>
      <c r="AWL1" s="11"/>
      <c r="AWM1" s="11"/>
      <c r="AWN1" s="11"/>
      <c r="AWO1" s="11"/>
      <c r="AWP1" s="11"/>
      <c r="AWQ1" s="11"/>
      <c r="AWR1" s="11"/>
      <c r="AWS1" s="11"/>
      <c r="AWT1" s="11"/>
      <c r="AWU1" s="11"/>
      <c r="AWV1" s="11"/>
      <c r="AWW1" s="11"/>
      <c r="AWX1" s="11"/>
      <c r="AWY1" s="11"/>
      <c r="AWZ1" s="11"/>
      <c r="AXA1" s="11"/>
      <c r="AXB1" s="11"/>
      <c r="AXC1" s="11"/>
      <c r="AXD1" s="11"/>
      <c r="AXE1" s="11"/>
      <c r="AXF1" s="11"/>
      <c r="AXG1" s="11"/>
      <c r="AXH1" s="11"/>
      <c r="AXI1" s="11"/>
      <c r="AXJ1" s="11"/>
      <c r="AXK1" s="11"/>
      <c r="AXL1" s="11"/>
      <c r="AXM1" s="11"/>
      <c r="AXN1" s="11"/>
      <c r="AXO1" s="11"/>
      <c r="AXP1" s="11"/>
      <c r="AXQ1" s="11"/>
      <c r="AXR1" s="11"/>
      <c r="AXS1" s="11"/>
      <c r="AXT1" s="11"/>
      <c r="AXU1" s="11"/>
      <c r="AXV1" s="11"/>
      <c r="AXW1" s="11"/>
      <c r="AXX1" s="11"/>
      <c r="AXY1" s="11"/>
      <c r="AXZ1" s="11"/>
      <c r="AYA1" s="11"/>
      <c r="AYB1" s="11"/>
      <c r="AYC1" s="11"/>
      <c r="AYD1" s="11"/>
      <c r="AYE1" s="11"/>
      <c r="AYF1" s="11"/>
      <c r="AYG1" s="11"/>
      <c r="AYH1" s="11"/>
      <c r="AYI1" s="11"/>
      <c r="AYJ1" s="11"/>
      <c r="AYK1" s="11"/>
      <c r="AYL1" s="11"/>
      <c r="AYM1" s="11"/>
      <c r="AYN1" s="11"/>
      <c r="AYO1" s="11"/>
      <c r="AYP1" s="11"/>
      <c r="AYQ1" s="11"/>
      <c r="AYR1" s="11"/>
      <c r="AYS1" s="11"/>
      <c r="AYT1" s="11"/>
      <c r="AYU1" s="11"/>
      <c r="AYV1" s="11"/>
      <c r="AYW1" s="11"/>
      <c r="AYX1" s="11"/>
      <c r="AYY1" s="11"/>
      <c r="AYZ1" s="11"/>
      <c r="AZA1" s="11"/>
      <c r="AZB1" s="11"/>
      <c r="AZC1" s="11"/>
      <c r="AZD1" s="11"/>
      <c r="AZE1" s="11"/>
      <c r="AZF1" s="11"/>
      <c r="AZG1" s="11"/>
      <c r="AZH1" s="11"/>
      <c r="AZI1" s="11"/>
      <c r="AZJ1" s="11"/>
      <c r="AZK1" s="11"/>
      <c r="AZL1" s="11"/>
      <c r="AZM1" s="11"/>
      <c r="AZN1" s="11"/>
      <c r="AZO1" s="11"/>
      <c r="AZP1" s="11"/>
      <c r="AZQ1" s="11"/>
      <c r="AZR1" s="11"/>
      <c r="AZS1" s="11"/>
      <c r="AZT1" s="11"/>
      <c r="AZU1" s="11"/>
      <c r="AZV1" s="11"/>
      <c r="AZW1" s="11"/>
      <c r="AZX1" s="11"/>
      <c r="AZY1" s="11"/>
      <c r="AZZ1" s="11"/>
      <c r="BAA1" s="11"/>
      <c r="BAB1" s="11"/>
      <c r="BAC1" s="11"/>
      <c r="BAD1" s="11"/>
      <c r="BAE1" s="11"/>
      <c r="BAF1" s="11"/>
      <c r="BAG1" s="11"/>
      <c r="BAH1" s="11"/>
      <c r="BAI1" s="11"/>
      <c r="BAJ1" s="11"/>
      <c r="BAK1" s="11"/>
      <c r="BAL1" s="11"/>
      <c r="BAM1" s="11"/>
      <c r="BAN1" s="11"/>
      <c r="BAO1" s="11"/>
      <c r="BAP1" s="11"/>
      <c r="BAQ1" s="11"/>
      <c r="BAR1" s="11"/>
      <c r="BAS1" s="11"/>
      <c r="BAT1" s="11"/>
      <c r="BAU1" s="11"/>
      <c r="BAV1" s="11"/>
      <c r="BAW1" s="11"/>
      <c r="BAX1" s="11"/>
      <c r="BAY1" s="11"/>
      <c r="BAZ1" s="11"/>
      <c r="BBA1" s="11"/>
      <c r="BBB1" s="11"/>
      <c r="BBC1" s="11"/>
      <c r="BBD1" s="11"/>
      <c r="BBE1" s="11"/>
      <c r="BBF1" s="11"/>
      <c r="BBG1" s="11"/>
      <c r="BBH1" s="11"/>
      <c r="BBI1" s="11"/>
      <c r="BBJ1" s="11"/>
      <c r="BBK1" s="11"/>
      <c r="BBL1" s="11"/>
      <c r="BBM1" s="11"/>
      <c r="BBN1" s="11"/>
      <c r="BBO1" s="11"/>
      <c r="BBP1" s="11"/>
      <c r="BBQ1" s="11"/>
      <c r="BBR1" s="11"/>
      <c r="BBS1" s="11"/>
      <c r="BBT1" s="11"/>
      <c r="BBU1" s="11"/>
      <c r="BBV1" s="11"/>
      <c r="BBW1" s="11"/>
      <c r="BBX1" s="11"/>
      <c r="BBY1" s="11"/>
      <c r="BBZ1" s="11"/>
      <c r="BCA1" s="11"/>
      <c r="BCB1" s="11"/>
      <c r="BCC1" s="11"/>
      <c r="BCD1" s="11"/>
      <c r="BCE1" s="11"/>
      <c r="BCF1" s="11"/>
      <c r="BCG1" s="11"/>
      <c r="BCH1" s="11"/>
      <c r="BCI1" s="11"/>
      <c r="BCJ1" s="11"/>
      <c r="BCK1" s="11"/>
      <c r="BCL1" s="11"/>
      <c r="BCM1" s="11"/>
      <c r="BCN1" s="11"/>
      <c r="BCO1" s="11"/>
      <c r="BCP1" s="11"/>
      <c r="BCQ1" s="11"/>
      <c r="BCR1" s="11"/>
      <c r="BCS1" s="11"/>
      <c r="BCT1" s="11"/>
      <c r="BCU1" s="11"/>
      <c r="BCV1" s="11"/>
      <c r="BCW1" s="11"/>
      <c r="BCX1" s="11"/>
      <c r="BCY1" s="11"/>
      <c r="BCZ1" s="11"/>
      <c r="BDA1" s="11"/>
      <c r="BDB1" s="11"/>
      <c r="BDC1" s="11"/>
      <c r="BDD1" s="11"/>
      <c r="BDE1" s="11"/>
      <c r="BDF1" s="11"/>
      <c r="BDG1" s="11"/>
      <c r="BDH1" s="11"/>
      <c r="BDI1" s="11"/>
      <c r="BDJ1" s="11"/>
      <c r="BDK1" s="11"/>
      <c r="BDL1" s="11"/>
      <c r="BDM1" s="11"/>
      <c r="BDN1" s="11"/>
      <c r="BDO1" s="11"/>
      <c r="BDP1" s="11"/>
      <c r="BDQ1" s="11"/>
      <c r="BDR1" s="11"/>
      <c r="BDS1" s="11"/>
      <c r="BDT1" s="11"/>
      <c r="BDU1" s="11"/>
      <c r="BDV1" s="11"/>
      <c r="BDW1" s="11"/>
      <c r="BDX1" s="11"/>
      <c r="BDY1" s="11"/>
      <c r="BDZ1" s="11"/>
      <c r="BEA1" s="11"/>
      <c r="BEB1" s="11"/>
      <c r="BEC1" s="11"/>
      <c r="BED1" s="11"/>
      <c r="BEE1" s="11"/>
      <c r="BEF1" s="11"/>
      <c r="BEG1" s="11"/>
      <c r="BEH1" s="11"/>
      <c r="BEI1" s="11"/>
      <c r="BEJ1" s="11"/>
      <c r="BEK1" s="11"/>
      <c r="BEL1" s="11"/>
      <c r="BEM1" s="11"/>
      <c r="BEN1" s="11"/>
      <c r="BEO1" s="11"/>
      <c r="BEP1" s="11"/>
      <c r="BEQ1" s="11"/>
      <c r="BER1" s="11"/>
      <c r="BES1" s="11"/>
      <c r="BET1" s="11"/>
      <c r="BEU1" s="11"/>
      <c r="BEV1" s="11"/>
      <c r="BEW1" s="11"/>
      <c r="BEX1" s="11"/>
      <c r="BEY1" s="11"/>
      <c r="BEZ1" s="11"/>
      <c r="BFA1" s="11"/>
      <c r="BFB1" s="11"/>
      <c r="BFC1" s="11"/>
      <c r="BFD1" s="11"/>
      <c r="BFE1" s="11"/>
      <c r="BFF1" s="11"/>
      <c r="BFG1" s="11"/>
      <c r="BFH1" s="11"/>
      <c r="BFI1" s="11"/>
      <c r="BFJ1" s="11"/>
      <c r="BFK1" s="11"/>
      <c r="BFL1" s="11"/>
      <c r="BFM1" s="11"/>
      <c r="BFN1" s="11"/>
      <c r="BFO1" s="11"/>
      <c r="BFP1" s="11"/>
      <c r="BFQ1" s="11"/>
      <c r="BFR1" s="11"/>
      <c r="BFS1" s="11"/>
      <c r="BFT1" s="11"/>
      <c r="BFU1" s="11"/>
      <c r="BFV1" s="11"/>
      <c r="BFW1" s="11"/>
      <c r="BFX1" s="11"/>
      <c r="BFY1" s="11"/>
      <c r="BFZ1" s="11"/>
      <c r="BGA1" s="11"/>
      <c r="BGB1" s="11"/>
      <c r="BGC1" s="11"/>
      <c r="BGD1" s="11"/>
      <c r="BGE1" s="11"/>
      <c r="BGF1" s="11"/>
      <c r="BGG1" s="11"/>
      <c r="BGH1" s="11"/>
      <c r="BGI1" s="11"/>
      <c r="BGJ1" s="11"/>
      <c r="BGK1" s="11"/>
      <c r="BGL1" s="11"/>
      <c r="BGM1" s="11"/>
      <c r="BGN1" s="11"/>
      <c r="BGO1" s="11"/>
      <c r="BGP1" s="11"/>
      <c r="BGQ1" s="11"/>
      <c r="BGR1" s="11"/>
      <c r="BGS1" s="11"/>
      <c r="BGT1" s="11"/>
      <c r="BGU1" s="11"/>
      <c r="BGV1" s="11"/>
      <c r="BGW1" s="11"/>
      <c r="BGX1" s="11"/>
      <c r="BGY1" s="11"/>
      <c r="BGZ1" s="11"/>
      <c r="BHA1" s="11"/>
      <c r="BHB1" s="11"/>
      <c r="BHC1" s="11"/>
      <c r="BHD1" s="11"/>
      <c r="BHE1" s="11"/>
      <c r="BHF1" s="11"/>
      <c r="BHG1" s="11"/>
      <c r="BHH1" s="11"/>
      <c r="BHI1" s="11"/>
      <c r="BHJ1" s="11"/>
      <c r="BHK1" s="11"/>
      <c r="BHL1" s="11"/>
      <c r="BHM1" s="11"/>
      <c r="BHN1" s="11"/>
      <c r="BHO1" s="11"/>
      <c r="BHP1" s="11"/>
      <c r="BHQ1" s="11"/>
      <c r="BHR1" s="11"/>
      <c r="BHS1" s="11"/>
      <c r="BHT1" s="11"/>
      <c r="BHU1" s="11"/>
      <c r="BHV1" s="11"/>
      <c r="BHW1" s="11"/>
      <c r="BHX1" s="11"/>
      <c r="BHY1" s="11"/>
      <c r="BHZ1" s="11"/>
      <c r="BIA1" s="11"/>
      <c r="BIB1" s="11"/>
      <c r="BIC1" s="11"/>
      <c r="BID1" s="11"/>
      <c r="BIE1" s="11"/>
      <c r="BIF1" s="11"/>
      <c r="BIG1" s="11"/>
      <c r="BIH1" s="11"/>
      <c r="BII1" s="11"/>
    </row>
    <row r="2" spans="1:1595" x14ac:dyDescent="0.2">
      <c r="A2" s="22" t="s">
        <v>70</v>
      </c>
      <c r="B2" s="40">
        <v>74864</v>
      </c>
      <c r="C2" s="40">
        <v>0</v>
      </c>
      <c r="D2" s="40">
        <f t="shared" ref="D2:D49" si="0">B2+C2</f>
        <v>74864</v>
      </c>
      <c r="E2" s="71">
        <f>D2/N2</f>
        <v>0.7568671458756685</v>
      </c>
      <c r="F2" s="40">
        <v>13589</v>
      </c>
      <c r="G2" s="40">
        <v>0</v>
      </c>
      <c r="H2" s="40">
        <f t="shared" ref="H2:H49" si="1">F2+G2</f>
        <v>13589</v>
      </c>
      <c r="I2" s="71">
        <f>H2/N2</f>
        <v>0.13738335709158553</v>
      </c>
      <c r="J2" s="40">
        <v>10460</v>
      </c>
      <c r="K2" s="40">
        <v>0</v>
      </c>
      <c r="L2" s="40">
        <f t="shared" ref="L2:L49" si="2">H2+J2</f>
        <v>24049</v>
      </c>
      <c r="M2" s="72">
        <f>L2/N2</f>
        <v>0.24313285412433147</v>
      </c>
      <c r="N2" s="55">
        <v>98913</v>
      </c>
    </row>
    <row r="3" spans="1:1595" x14ac:dyDescent="0.2">
      <c r="A3" s="22" t="s">
        <v>71</v>
      </c>
      <c r="B3" s="40">
        <v>74864</v>
      </c>
      <c r="C3" s="40">
        <v>0</v>
      </c>
      <c r="D3" s="40">
        <f t="shared" si="0"/>
        <v>74864</v>
      </c>
      <c r="E3" s="71">
        <f t="shared" ref="E3:E49" si="3">D3/N3</f>
        <v>0.7568671458756685</v>
      </c>
      <c r="F3" s="40">
        <v>13589</v>
      </c>
      <c r="G3" s="40">
        <v>0</v>
      </c>
      <c r="H3" s="40">
        <f t="shared" si="1"/>
        <v>13589</v>
      </c>
      <c r="I3" s="71">
        <f t="shared" ref="I3:I49" si="4">H3/N3</f>
        <v>0.13738335709158553</v>
      </c>
      <c r="J3" s="40">
        <v>10460</v>
      </c>
      <c r="K3" s="40">
        <v>0</v>
      </c>
      <c r="L3" s="40">
        <f t="shared" si="2"/>
        <v>24049</v>
      </c>
      <c r="M3" s="72">
        <f t="shared" ref="M3:M49" si="5">L3/N3</f>
        <v>0.24313285412433147</v>
      </c>
      <c r="N3" s="55">
        <v>98913</v>
      </c>
    </row>
    <row r="4" spans="1:1595" x14ac:dyDescent="0.2">
      <c r="A4" s="22" t="s">
        <v>72</v>
      </c>
      <c r="B4" s="40">
        <v>74864</v>
      </c>
      <c r="C4" s="40">
        <v>44</v>
      </c>
      <c r="D4" s="40">
        <f t="shared" si="0"/>
        <v>74908</v>
      </c>
      <c r="E4" s="71">
        <f t="shared" si="3"/>
        <v>0.75682229204764739</v>
      </c>
      <c r="F4" s="40">
        <v>13589</v>
      </c>
      <c r="G4" s="40">
        <v>2</v>
      </c>
      <c r="H4" s="40">
        <f t="shared" si="1"/>
        <v>13591</v>
      </c>
      <c r="I4" s="71">
        <f t="shared" si="4"/>
        <v>0.13731472968467423</v>
      </c>
      <c r="J4" s="40">
        <v>10460</v>
      </c>
      <c r="K4" s="40">
        <v>1</v>
      </c>
      <c r="L4" s="40">
        <f t="shared" si="2"/>
        <v>24051</v>
      </c>
      <c r="M4" s="72">
        <f t="shared" si="5"/>
        <v>0.24299584752013095</v>
      </c>
      <c r="N4" s="55">
        <v>98977</v>
      </c>
    </row>
    <row r="5" spans="1:1595" x14ac:dyDescent="0.2">
      <c r="A5" s="22" t="s">
        <v>73</v>
      </c>
      <c r="B5" s="40">
        <v>74864</v>
      </c>
      <c r="C5" s="40">
        <v>0</v>
      </c>
      <c r="D5" s="40">
        <f t="shared" si="0"/>
        <v>74864</v>
      </c>
      <c r="E5" s="71">
        <f t="shared" si="3"/>
        <v>0.7568671458756685</v>
      </c>
      <c r="F5" s="40">
        <v>13589</v>
      </c>
      <c r="G5" s="40">
        <v>0</v>
      </c>
      <c r="H5" s="40">
        <f t="shared" si="1"/>
        <v>13589</v>
      </c>
      <c r="I5" s="71">
        <f t="shared" si="4"/>
        <v>0.13738335709158553</v>
      </c>
      <c r="J5" s="40">
        <v>10460</v>
      </c>
      <c r="K5" s="40">
        <v>0</v>
      </c>
      <c r="L5" s="40">
        <f t="shared" si="2"/>
        <v>24049</v>
      </c>
      <c r="M5" s="72">
        <f t="shared" si="5"/>
        <v>0.24313285412433147</v>
      </c>
      <c r="N5" s="55">
        <v>98913</v>
      </c>
    </row>
    <row r="6" spans="1:1595" x14ac:dyDescent="0.2">
      <c r="A6" s="22" t="s">
        <v>74</v>
      </c>
      <c r="B6" s="40">
        <v>74864</v>
      </c>
      <c r="C6" s="40">
        <v>0</v>
      </c>
      <c r="D6" s="40">
        <f t="shared" si="0"/>
        <v>74864</v>
      </c>
      <c r="E6" s="71">
        <f t="shared" si="3"/>
        <v>0.7568671458756685</v>
      </c>
      <c r="F6" s="40">
        <v>13589</v>
      </c>
      <c r="G6" s="40">
        <v>0</v>
      </c>
      <c r="H6" s="40">
        <f t="shared" si="1"/>
        <v>13589</v>
      </c>
      <c r="I6" s="71">
        <f t="shared" si="4"/>
        <v>0.13738335709158553</v>
      </c>
      <c r="J6" s="40">
        <v>10460</v>
      </c>
      <c r="K6" s="40">
        <v>0</v>
      </c>
      <c r="L6" s="40">
        <f t="shared" si="2"/>
        <v>24049</v>
      </c>
      <c r="M6" s="72">
        <f t="shared" si="5"/>
        <v>0.24313285412433147</v>
      </c>
      <c r="N6" s="55">
        <v>98913</v>
      </c>
    </row>
    <row r="7" spans="1:1595" x14ac:dyDescent="0.2">
      <c r="A7" s="22" t="s">
        <v>75</v>
      </c>
      <c r="B7" s="40">
        <v>74864</v>
      </c>
      <c r="C7" s="40">
        <v>0</v>
      </c>
      <c r="D7" s="40">
        <f t="shared" si="0"/>
        <v>74864</v>
      </c>
      <c r="E7" s="71">
        <f t="shared" si="3"/>
        <v>0.7568671458756685</v>
      </c>
      <c r="F7" s="40">
        <v>13589</v>
      </c>
      <c r="G7" s="40">
        <v>0</v>
      </c>
      <c r="H7" s="40">
        <f t="shared" si="1"/>
        <v>13589</v>
      </c>
      <c r="I7" s="71">
        <f t="shared" si="4"/>
        <v>0.13738335709158553</v>
      </c>
      <c r="J7" s="40">
        <v>10460</v>
      </c>
      <c r="K7" s="40">
        <v>0</v>
      </c>
      <c r="L7" s="40">
        <f t="shared" si="2"/>
        <v>24049</v>
      </c>
      <c r="M7" s="72">
        <f t="shared" si="5"/>
        <v>0.24313285412433147</v>
      </c>
      <c r="N7" s="55">
        <v>98913</v>
      </c>
    </row>
    <row r="8" spans="1:1595" x14ac:dyDescent="0.2">
      <c r="A8" s="22" t="s">
        <v>76</v>
      </c>
      <c r="B8" s="40">
        <v>74864</v>
      </c>
      <c r="C8" s="40">
        <v>0</v>
      </c>
      <c r="D8" s="40">
        <f t="shared" si="0"/>
        <v>74864</v>
      </c>
      <c r="E8" s="71">
        <f t="shared" si="3"/>
        <v>0.7568671458756685</v>
      </c>
      <c r="F8" s="40">
        <v>13589</v>
      </c>
      <c r="G8" s="40">
        <v>0</v>
      </c>
      <c r="H8" s="40">
        <f t="shared" si="1"/>
        <v>13589</v>
      </c>
      <c r="I8" s="71">
        <f t="shared" si="4"/>
        <v>0.13738335709158553</v>
      </c>
      <c r="J8" s="40">
        <v>10460</v>
      </c>
      <c r="K8" s="40">
        <v>0</v>
      </c>
      <c r="L8" s="40">
        <f t="shared" si="2"/>
        <v>24049</v>
      </c>
      <c r="M8" s="72">
        <f t="shared" si="5"/>
        <v>0.24313285412433147</v>
      </c>
      <c r="N8" s="55">
        <v>98913</v>
      </c>
    </row>
    <row r="9" spans="1:1595" x14ac:dyDescent="0.2">
      <c r="A9" s="22" t="s">
        <v>77</v>
      </c>
      <c r="B9" s="40">
        <v>74864</v>
      </c>
      <c r="C9" s="40">
        <v>0</v>
      </c>
      <c r="D9" s="40">
        <f t="shared" si="0"/>
        <v>74864</v>
      </c>
      <c r="E9" s="71">
        <f t="shared" si="3"/>
        <v>0.7568671458756685</v>
      </c>
      <c r="F9" s="40">
        <v>13589</v>
      </c>
      <c r="G9" s="40">
        <v>0</v>
      </c>
      <c r="H9" s="40">
        <f t="shared" si="1"/>
        <v>13589</v>
      </c>
      <c r="I9" s="71">
        <f t="shared" si="4"/>
        <v>0.13738335709158553</v>
      </c>
      <c r="J9" s="40">
        <v>10460</v>
      </c>
      <c r="K9" s="40">
        <v>0</v>
      </c>
      <c r="L9" s="40">
        <f t="shared" si="2"/>
        <v>24049</v>
      </c>
      <c r="M9" s="72">
        <f t="shared" si="5"/>
        <v>0.24313285412433147</v>
      </c>
      <c r="N9" s="55">
        <v>98913</v>
      </c>
    </row>
    <row r="10" spans="1:1595" x14ac:dyDescent="0.2">
      <c r="A10" s="22" t="s">
        <v>78</v>
      </c>
      <c r="B10" s="40">
        <v>74864</v>
      </c>
      <c r="C10" s="40">
        <v>161</v>
      </c>
      <c r="D10" s="40">
        <f t="shared" si="0"/>
        <v>75025</v>
      </c>
      <c r="E10" s="71">
        <f t="shared" si="3"/>
        <v>0.75666653219299662</v>
      </c>
      <c r="F10" s="40">
        <v>13589</v>
      </c>
      <c r="G10" s="40">
        <v>0</v>
      </c>
      <c r="H10" s="40">
        <f t="shared" si="1"/>
        <v>13589</v>
      </c>
      <c r="I10" s="71">
        <f t="shared" si="4"/>
        <v>0.13705220267871551</v>
      </c>
      <c r="J10" s="40">
        <v>10460</v>
      </c>
      <c r="K10" s="40">
        <v>78</v>
      </c>
      <c r="L10" s="40">
        <f t="shared" si="2"/>
        <v>24049</v>
      </c>
      <c r="M10" s="72">
        <f t="shared" si="5"/>
        <v>0.24254679683717928</v>
      </c>
      <c r="N10" s="55">
        <v>99152</v>
      </c>
    </row>
    <row r="11" spans="1:1595" x14ac:dyDescent="0.2">
      <c r="A11" s="22" t="s">
        <v>79</v>
      </c>
      <c r="B11" s="40">
        <v>74864</v>
      </c>
      <c r="C11" s="40">
        <v>0</v>
      </c>
      <c r="D11" s="40">
        <f t="shared" si="0"/>
        <v>74864</v>
      </c>
      <c r="E11" s="71">
        <f t="shared" si="3"/>
        <v>0.7568671458756685</v>
      </c>
      <c r="F11" s="40">
        <v>13589</v>
      </c>
      <c r="G11" s="40">
        <v>0</v>
      </c>
      <c r="H11" s="40">
        <f t="shared" si="1"/>
        <v>13589</v>
      </c>
      <c r="I11" s="71">
        <f t="shared" si="4"/>
        <v>0.13738335709158553</v>
      </c>
      <c r="J11" s="40">
        <v>10460</v>
      </c>
      <c r="K11" s="40">
        <v>0</v>
      </c>
      <c r="L11" s="40">
        <f t="shared" si="2"/>
        <v>24049</v>
      </c>
      <c r="M11" s="72">
        <f t="shared" si="5"/>
        <v>0.24313285412433147</v>
      </c>
      <c r="N11" s="55">
        <v>98913</v>
      </c>
    </row>
    <row r="12" spans="1:1595" x14ac:dyDescent="0.2">
      <c r="A12" s="22" t="s">
        <v>80</v>
      </c>
      <c r="B12" s="40">
        <v>74864</v>
      </c>
      <c r="C12" s="40">
        <v>444</v>
      </c>
      <c r="D12" s="40">
        <f t="shared" si="0"/>
        <v>75308</v>
      </c>
      <c r="E12" s="71">
        <f t="shared" si="3"/>
        <v>0.75793075684380029</v>
      </c>
      <c r="F12" s="40">
        <v>13589</v>
      </c>
      <c r="G12" s="40">
        <v>0</v>
      </c>
      <c r="H12" s="40">
        <f t="shared" si="1"/>
        <v>13589</v>
      </c>
      <c r="I12" s="71">
        <f t="shared" si="4"/>
        <v>0.13676529790660225</v>
      </c>
      <c r="J12" s="40">
        <v>10460</v>
      </c>
      <c r="K12" s="40">
        <v>3</v>
      </c>
      <c r="L12" s="40">
        <f t="shared" si="2"/>
        <v>24049</v>
      </c>
      <c r="M12" s="72">
        <f t="shared" si="5"/>
        <v>0.24203904991948469</v>
      </c>
      <c r="N12" s="55">
        <v>99360</v>
      </c>
    </row>
    <row r="13" spans="1:1595" x14ac:dyDescent="0.2">
      <c r="A13" s="22" t="s">
        <v>81</v>
      </c>
      <c r="B13" s="40">
        <v>74864</v>
      </c>
      <c r="C13" s="40">
        <v>540</v>
      </c>
      <c r="D13" s="40">
        <f t="shared" si="0"/>
        <v>75404</v>
      </c>
      <c r="E13" s="71">
        <f t="shared" si="3"/>
        <v>0.75797388446034919</v>
      </c>
      <c r="F13" s="40">
        <v>13589</v>
      </c>
      <c r="G13" s="40">
        <v>9</v>
      </c>
      <c r="H13" s="40">
        <f t="shared" si="1"/>
        <v>13598</v>
      </c>
      <c r="I13" s="71">
        <f t="shared" si="4"/>
        <v>0.13668941807983434</v>
      </c>
      <c r="J13" s="40">
        <v>10460</v>
      </c>
      <c r="K13" s="40">
        <v>19</v>
      </c>
      <c r="L13" s="40">
        <f t="shared" si="2"/>
        <v>24058</v>
      </c>
      <c r="M13" s="72">
        <f t="shared" si="5"/>
        <v>0.24183512429509152</v>
      </c>
      <c r="N13" s="55">
        <v>99481</v>
      </c>
    </row>
    <row r="14" spans="1:1595" x14ac:dyDescent="0.2">
      <c r="A14" s="22" t="s">
        <v>82</v>
      </c>
      <c r="B14" s="40">
        <v>74864</v>
      </c>
      <c r="C14" s="40">
        <v>0</v>
      </c>
      <c r="D14" s="40">
        <f t="shared" si="0"/>
        <v>74864</v>
      </c>
      <c r="E14" s="71">
        <f t="shared" si="3"/>
        <v>0.7568671458756685</v>
      </c>
      <c r="F14" s="40">
        <v>13589</v>
      </c>
      <c r="G14" s="40">
        <v>0</v>
      </c>
      <c r="H14" s="40">
        <f t="shared" si="1"/>
        <v>13589</v>
      </c>
      <c r="I14" s="71">
        <f t="shared" si="4"/>
        <v>0.13738335709158553</v>
      </c>
      <c r="J14" s="40">
        <v>10460</v>
      </c>
      <c r="K14" s="40">
        <v>0</v>
      </c>
      <c r="L14" s="40">
        <f t="shared" si="2"/>
        <v>24049</v>
      </c>
      <c r="M14" s="72">
        <f t="shared" si="5"/>
        <v>0.24313285412433147</v>
      </c>
      <c r="N14" s="55">
        <v>98913</v>
      </c>
    </row>
    <row r="15" spans="1:1595" x14ac:dyDescent="0.2">
      <c r="A15" s="22" t="s">
        <v>83</v>
      </c>
      <c r="B15" s="40">
        <v>74864</v>
      </c>
      <c r="C15" s="40">
        <v>0</v>
      </c>
      <c r="D15" s="40">
        <f t="shared" si="0"/>
        <v>74864</v>
      </c>
      <c r="E15" s="71">
        <f t="shared" si="3"/>
        <v>0.7568671458756685</v>
      </c>
      <c r="F15" s="40">
        <v>13589</v>
      </c>
      <c r="G15" s="40">
        <v>0</v>
      </c>
      <c r="H15" s="40">
        <f t="shared" si="1"/>
        <v>13589</v>
      </c>
      <c r="I15" s="71">
        <f t="shared" si="4"/>
        <v>0.13738335709158553</v>
      </c>
      <c r="J15" s="40">
        <v>10460</v>
      </c>
      <c r="K15" s="40">
        <v>0</v>
      </c>
      <c r="L15" s="40">
        <f t="shared" si="2"/>
        <v>24049</v>
      </c>
      <c r="M15" s="72">
        <f t="shared" si="5"/>
        <v>0.24313285412433147</v>
      </c>
      <c r="N15" s="55">
        <v>98913</v>
      </c>
    </row>
    <row r="16" spans="1:1595" x14ac:dyDescent="0.2">
      <c r="A16" s="22" t="s">
        <v>84</v>
      </c>
      <c r="B16" s="40">
        <v>74864</v>
      </c>
      <c r="C16" s="40">
        <v>1</v>
      </c>
      <c r="D16" s="40">
        <f t="shared" si="0"/>
        <v>74865</v>
      </c>
      <c r="E16" s="71">
        <f t="shared" si="3"/>
        <v>0.75687725577022236</v>
      </c>
      <c r="F16" s="40">
        <v>13589</v>
      </c>
      <c r="G16" s="40">
        <v>2</v>
      </c>
      <c r="H16" s="40">
        <f t="shared" si="1"/>
        <v>13591</v>
      </c>
      <c r="I16" s="71">
        <f t="shared" si="4"/>
        <v>0.13740357688069313</v>
      </c>
      <c r="J16" s="40">
        <v>10460</v>
      </c>
      <c r="K16" s="40">
        <v>0</v>
      </c>
      <c r="L16" s="40">
        <f t="shared" si="2"/>
        <v>24051</v>
      </c>
      <c r="M16" s="72">
        <f t="shared" si="5"/>
        <v>0.24315307391343907</v>
      </c>
      <c r="N16" s="55">
        <v>98913</v>
      </c>
    </row>
    <row r="17" spans="1:14" x14ac:dyDescent="0.2">
      <c r="A17" s="22" t="s">
        <v>85</v>
      </c>
      <c r="B17" s="40">
        <v>74864</v>
      </c>
      <c r="C17" s="40">
        <v>0</v>
      </c>
      <c r="D17" s="40">
        <f t="shared" si="0"/>
        <v>74864</v>
      </c>
      <c r="E17" s="71">
        <f t="shared" si="3"/>
        <v>0.7568671458756685</v>
      </c>
      <c r="F17" s="40">
        <v>13589</v>
      </c>
      <c r="G17" s="40">
        <v>0</v>
      </c>
      <c r="H17" s="40">
        <f t="shared" si="1"/>
        <v>13589</v>
      </c>
      <c r="I17" s="71">
        <f t="shared" si="4"/>
        <v>0.13738335709158553</v>
      </c>
      <c r="J17" s="40">
        <v>10460</v>
      </c>
      <c r="K17" s="40">
        <v>0</v>
      </c>
      <c r="L17" s="40">
        <f t="shared" si="2"/>
        <v>24049</v>
      </c>
      <c r="M17" s="72">
        <f t="shared" si="5"/>
        <v>0.24313285412433147</v>
      </c>
      <c r="N17" s="55">
        <v>98913</v>
      </c>
    </row>
    <row r="18" spans="1:14" x14ac:dyDescent="0.2">
      <c r="A18" s="22" t="s">
        <v>86</v>
      </c>
      <c r="B18" s="40">
        <v>74864</v>
      </c>
      <c r="C18" s="40">
        <v>4006</v>
      </c>
      <c r="D18" s="40">
        <f t="shared" si="0"/>
        <v>78870</v>
      </c>
      <c r="E18" s="71">
        <f t="shared" si="3"/>
        <v>0.7658025050975823</v>
      </c>
      <c r="F18" s="40">
        <v>13589</v>
      </c>
      <c r="G18" s="40">
        <v>0</v>
      </c>
      <c r="H18" s="40">
        <f t="shared" si="1"/>
        <v>13589</v>
      </c>
      <c r="I18" s="71">
        <f t="shared" si="4"/>
        <v>0.13194484901446743</v>
      </c>
      <c r="J18" s="40">
        <v>10460</v>
      </c>
      <c r="K18" s="40">
        <v>11</v>
      </c>
      <c r="L18" s="40">
        <f t="shared" si="2"/>
        <v>24049</v>
      </c>
      <c r="M18" s="72">
        <f t="shared" si="5"/>
        <v>0.23350810758326052</v>
      </c>
      <c r="N18" s="55">
        <v>102990</v>
      </c>
    </row>
    <row r="19" spans="1:14" x14ac:dyDescent="0.2">
      <c r="A19" s="22" t="s">
        <v>87</v>
      </c>
      <c r="B19" s="40">
        <v>74864</v>
      </c>
      <c r="C19" s="40">
        <v>0</v>
      </c>
      <c r="D19" s="40">
        <f t="shared" si="0"/>
        <v>74864</v>
      </c>
      <c r="E19" s="71">
        <f t="shared" si="3"/>
        <v>0.7568671458756685</v>
      </c>
      <c r="F19" s="40">
        <v>13589</v>
      </c>
      <c r="G19" s="40">
        <v>0</v>
      </c>
      <c r="H19" s="40">
        <f t="shared" si="1"/>
        <v>13589</v>
      </c>
      <c r="I19" s="71">
        <f t="shared" si="4"/>
        <v>0.13738335709158553</v>
      </c>
      <c r="J19" s="40">
        <v>10460</v>
      </c>
      <c r="K19" s="40">
        <v>0</v>
      </c>
      <c r="L19" s="40">
        <f t="shared" si="2"/>
        <v>24049</v>
      </c>
      <c r="M19" s="72">
        <f t="shared" si="5"/>
        <v>0.24313285412433147</v>
      </c>
      <c r="N19" s="55">
        <v>98913</v>
      </c>
    </row>
    <row r="20" spans="1:14" x14ac:dyDescent="0.2">
      <c r="A20" s="22" t="s">
        <v>88</v>
      </c>
      <c r="B20" s="40">
        <v>74864</v>
      </c>
      <c r="C20" s="40">
        <v>0</v>
      </c>
      <c r="D20" s="40">
        <f t="shared" si="0"/>
        <v>74864</v>
      </c>
      <c r="E20" s="71">
        <f t="shared" si="3"/>
        <v>0.7568671458756685</v>
      </c>
      <c r="F20" s="40">
        <v>13589</v>
      </c>
      <c r="G20" s="40">
        <v>0</v>
      </c>
      <c r="H20" s="40">
        <f t="shared" si="1"/>
        <v>13589</v>
      </c>
      <c r="I20" s="71">
        <f t="shared" si="4"/>
        <v>0.13738335709158553</v>
      </c>
      <c r="J20" s="40">
        <v>10460</v>
      </c>
      <c r="K20" s="40">
        <v>0</v>
      </c>
      <c r="L20" s="40">
        <f t="shared" si="2"/>
        <v>24049</v>
      </c>
      <c r="M20" s="72">
        <f t="shared" si="5"/>
        <v>0.24313285412433147</v>
      </c>
      <c r="N20" s="55">
        <v>98913</v>
      </c>
    </row>
    <row r="21" spans="1:14" x14ac:dyDescent="0.2">
      <c r="A21" s="22" t="s">
        <v>89</v>
      </c>
      <c r="B21" s="40">
        <v>74864</v>
      </c>
      <c r="C21" s="40">
        <v>86</v>
      </c>
      <c r="D21" s="40">
        <f t="shared" si="0"/>
        <v>74950</v>
      </c>
      <c r="E21" s="71">
        <f t="shared" si="3"/>
        <v>0.7575604431147408</v>
      </c>
      <c r="F21" s="40">
        <v>13589</v>
      </c>
      <c r="G21" s="40">
        <v>41</v>
      </c>
      <c r="H21" s="40">
        <f t="shared" si="1"/>
        <v>13630</v>
      </c>
      <c r="I21" s="71">
        <f t="shared" si="4"/>
        <v>0.13776582841432847</v>
      </c>
      <c r="J21" s="40">
        <v>10460</v>
      </c>
      <c r="K21" s="40">
        <v>22</v>
      </c>
      <c r="L21" s="40">
        <f t="shared" si="2"/>
        <v>24090</v>
      </c>
      <c r="M21" s="72">
        <f t="shared" si="5"/>
        <v>0.24349074148944772</v>
      </c>
      <c r="N21" s="55">
        <v>98936</v>
      </c>
    </row>
    <row r="22" spans="1:14" x14ac:dyDescent="0.2">
      <c r="A22" s="22" t="s">
        <v>90</v>
      </c>
      <c r="B22" s="40">
        <v>74864</v>
      </c>
      <c r="C22" s="40">
        <v>28</v>
      </c>
      <c r="D22" s="40">
        <f t="shared" si="0"/>
        <v>74892</v>
      </c>
      <c r="E22" s="71">
        <f t="shared" si="3"/>
        <v>0.74868790674890784</v>
      </c>
      <c r="F22" s="40">
        <v>13589</v>
      </c>
      <c r="G22" s="40">
        <v>0</v>
      </c>
      <c r="H22" s="40">
        <f t="shared" si="1"/>
        <v>13589</v>
      </c>
      <c r="I22" s="71">
        <f t="shared" si="4"/>
        <v>0.13584788715498194</v>
      </c>
      <c r="J22" s="40">
        <v>10460</v>
      </c>
      <c r="K22" s="40">
        <v>14</v>
      </c>
      <c r="L22" s="40">
        <f t="shared" si="2"/>
        <v>24049</v>
      </c>
      <c r="M22" s="72">
        <f t="shared" si="5"/>
        <v>0.24041547120392678</v>
      </c>
      <c r="N22" s="55">
        <v>100031</v>
      </c>
    </row>
    <row r="23" spans="1:14" x14ac:dyDescent="0.2">
      <c r="A23" s="22" t="s">
        <v>91</v>
      </c>
      <c r="B23" s="40">
        <v>74864</v>
      </c>
      <c r="C23" s="40">
        <v>38</v>
      </c>
      <c r="D23" s="40">
        <f t="shared" si="0"/>
        <v>74902</v>
      </c>
      <c r="E23" s="71">
        <f t="shared" si="3"/>
        <v>0.75693756695030012</v>
      </c>
      <c r="F23" s="40">
        <v>13589</v>
      </c>
      <c r="G23" s="40">
        <v>2</v>
      </c>
      <c r="H23" s="40">
        <f t="shared" si="1"/>
        <v>13591</v>
      </c>
      <c r="I23" s="71">
        <f t="shared" si="4"/>
        <v>0.13734664591628434</v>
      </c>
      <c r="J23" s="40">
        <v>10460</v>
      </c>
      <c r="K23" s="40">
        <v>1</v>
      </c>
      <c r="L23" s="40">
        <f t="shared" si="2"/>
        <v>24051</v>
      </c>
      <c r="M23" s="72">
        <f t="shared" si="5"/>
        <v>0.24305232734401844</v>
      </c>
      <c r="N23" s="55">
        <v>98954</v>
      </c>
    </row>
    <row r="24" spans="1:14" x14ac:dyDescent="0.2">
      <c r="A24" s="22" t="s">
        <v>92</v>
      </c>
      <c r="B24" s="40">
        <v>74864</v>
      </c>
      <c r="C24" s="40">
        <v>0</v>
      </c>
      <c r="D24" s="40">
        <f t="shared" si="0"/>
        <v>74864</v>
      </c>
      <c r="E24" s="71">
        <f t="shared" si="3"/>
        <v>0.75648474682457079</v>
      </c>
      <c r="F24" s="40">
        <v>13589</v>
      </c>
      <c r="G24" s="40">
        <v>0</v>
      </c>
      <c r="H24" s="40">
        <f t="shared" si="1"/>
        <v>13589</v>
      </c>
      <c r="I24" s="71">
        <f t="shared" si="4"/>
        <v>0.13731394561603832</v>
      </c>
      <c r="J24" s="40">
        <v>10460</v>
      </c>
      <c r="K24" s="40">
        <v>0</v>
      </c>
      <c r="L24" s="40">
        <f t="shared" si="2"/>
        <v>24049</v>
      </c>
      <c r="M24" s="72">
        <f t="shared" si="5"/>
        <v>0.24301001384355769</v>
      </c>
      <c r="N24" s="55">
        <v>98963</v>
      </c>
    </row>
    <row r="25" spans="1:14" x14ac:dyDescent="0.2">
      <c r="A25" s="22" t="s">
        <v>93</v>
      </c>
      <c r="B25" s="40">
        <v>74864</v>
      </c>
      <c r="C25" s="40">
        <v>9</v>
      </c>
      <c r="D25" s="40">
        <f t="shared" si="0"/>
        <v>74873</v>
      </c>
      <c r="E25" s="71">
        <f t="shared" si="3"/>
        <v>0.75685101135180488</v>
      </c>
      <c r="F25" s="40">
        <v>13589</v>
      </c>
      <c r="G25" s="40">
        <v>1</v>
      </c>
      <c r="H25" s="40">
        <f t="shared" si="1"/>
        <v>13590</v>
      </c>
      <c r="I25" s="71">
        <f t="shared" si="4"/>
        <v>0.1373740232696837</v>
      </c>
      <c r="J25" s="40">
        <v>10460</v>
      </c>
      <c r="K25" s="40">
        <v>4</v>
      </c>
      <c r="L25" s="40">
        <f t="shared" si="2"/>
        <v>24050</v>
      </c>
      <c r="M25" s="72">
        <f t="shared" si="5"/>
        <v>0.24310855479292812</v>
      </c>
      <c r="N25" s="55">
        <v>98927</v>
      </c>
    </row>
    <row r="26" spans="1:14" x14ac:dyDescent="0.2">
      <c r="A26" s="22" t="s">
        <v>94</v>
      </c>
      <c r="B26" s="40">
        <v>74864</v>
      </c>
      <c r="C26" s="40">
        <v>2903</v>
      </c>
      <c r="D26" s="40">
        <f t="shared" si="0"/>
        <v>77767</v>
      </c>
      <c r="E26" s="71">
        <f t="shared" si="3"/>
        <v>0.76377689822135353</v>
      </c>
      <c r="F26" s="40">
        <v>13589</v>
      </c>
      <c r="G26" s="40">
        <v>0</v>
      </c>
      <c r="H26" s="40">
        <f t="shared" si="1"/>
        <v>13589</v>
      </c>
      <c r="I26" s="71">
        <f t="shared" si="4"/>
        <v>0.13346232039206829</v>
      </c>
      <c r="J26" s="40">
        <v>10460</v>
      </c>
      <c r="K26" s="40">
        <v>3</v>
      </c>
      <c r="L26" s="40">
        <f t="shared" si="2"/>
        <v>24049</v>
      </c>
      <c r="M26" s="72">
        <f t="shared" si="5"/>
        <v>0.23619363772969681</v>
      </c>
      <c r="N26" s="55">
        <v>101819</v>
      </c>
    </row>
    <row r="27" spans="1:14" x14ac:dyDescent="0.2">
      <c r="A27" s="22" t="s">
        <v>250</v>
      </c>
      <c r="B27" s="40">
        <v>74864</v>
      </c>
      <c r="C27" s="40">
        <v>1</v>
      </c>
      <c r="D27" s="40">
        <f t="shared" si="0"/>
        <v>74865</v>
      </c>
      <c r="E27" s="71">
        <f t="shared" si="3"/>
        <v>0.7568619521811657</v>
      </c>
      <c r="F27" s="40">
        <v>13589</v>
      </c>
      <c r="G27" s="40">
        <v>0</v>
      </c>
      <c r="H27" s="40">
        <f t="shared" si="1"/>
        <v>13589</v>
      </c>
      <c r="I27" s="71">
        <f t="shared" si="4"/>
        <v>0.13738057928524491</v>
      </c>
      <c r="J27" s="40">
        <v>10460</v>
      </c>
      <c r="K27" s="40">
        <v>1</v>
      </c>
      <c r="L27" s="40">
        <f t="shared" si="2"/>
        <v>24049</v>
      </c>
      <c r="M27" s="72">
        <f t="shared" si="5"/>
        <v>0.24312793812869635</v>
      </c>
      <c r="N27" s="55">
        <v>98915</v>
      </c>
    </row>
    <row r="28" spans="1:14" x14ac:dyDescent="0.2">
      <c r="A28" s="22" t="s">
        <v>95</v>
      </c>
      <c r="B28" s="40">
        <v>74864</v>
      </c>
      <c r="C28" s="40">
        <v>0</v>
      </c>
      <c r="D28" s="40">
        <f t="shared" si="0"/>
        <v>74864</v>
      </c>
      <c r="E28" s="71">
        <f t="shared" si="3"/>
        <v>0.7568671458756685</v>
      </c>
      <c r="F28" s="40">
        <v>13589</v>
      </c>
      <c r="G28" s="40">
        <v>0</v>
      </c>
      <c r="H28" s="40">
        <f t="shared" si="1"/>
        <v>13589</v>
      </c>
      <c r="I28" s="71">
        <f t="shared" si="4"/>
        <v>0.13738335709158553</v>
      </c>
      <c r="J28" s="40">
        <v>10460</v>
      </c>
      <c r="K28" s="40">
        <v>0</v>
      </c>
      <c r="L28" s="40">
        <f t="shared" si="2"/>
        <v>24049</v>
      </c>
      <c r="M28" s="72">
        <f t="shared" si="5"/>
        <v>0.24313285412433147</v>
      </c>
      <c r="N28" s="55">
        <v>98913</v>
      </c>
    </row>
    <row r="29" spans="1:14" x14ac:dyDescent="0.2">
      <c r="A29" s="22" t="s">
        <v>186</v>
      </c>
      <c r="B29" s="40">
        <v>74864</v>
      </c>
      <c r="C29" s="40">
        <v>0</v>
      </c>
      <c r="D29" s="40">
        <f t="shared" si="0"/>
        <v>74864</v>
      </c>
      <c r="E29" s="71">
        <f t="shared" si="3"/>
        <v>0.75656119571917979</v>
      </c>
      <c r="F29" s="40">
        <v>13589</v>
      </c>
      <c r="G29" s="40">
        <v>0</v>
      </c>
      <c r="H29" s="40">
        <f t="shared" si="1"/>
        <v>13589</v>
      </c>
      <c r="I29" s="71">
        <f t="shared" si="4"/>
        <v>0.13732782229947552</v>
      </c>
      <c r="J29" s="40">
        <v>10460</v>
      </c>
      <c r="K29" s="40">
        <v>0</v>
      </c>
      <c r="L29" s="40">
        <f t="shared" si="2"/>
        <v>24049</v>
      </c>
      <c r="M29" s="72">
        <f t="shared" si="5"/>
        <v>0.2430345719685103</v>
      </c>
      <c r="N29" s="55">
        <v>98953</v>
      </c>
    </row>
    <row r="30" spans="1:14" x14ac:dyDescent="0.2">
      <c r="A30" s="22" t="s">
        <v>96</v>
      </c>
      <c r="B30" s="40">
        <v>74864</v>
      </c>
      <c r="C30" s="40">
        <v>0</v>
      </c>
      <c r="D30" s="40">
        <f t="shared" si="0"/>
        <v>74864</v>
      </c>
      <c r="E30" s="71">
        <f t="shared" si="3"/>
        <v>0.7568671458756685</v>
      </c>
      <c r="F30" s="40">
        <v>13589</v>
      </c>
      <c r="G30" s="40">
        <v>0</v>
      </c>
      <c r="H30" s="40">
        <f t="shared" si="1"/>
        <v>13589</v>
      </c>
      <c r="I30" s="71">
        <f t="shared" si="4"/>
        <v>0.13738335709158553</v>
      </c>
      <c r="J30" s="40">
        <v>10460</v>
      </c>
      <c r="K30" s="40">
        <v>0</v>
      </c>
      <c r="L30" s="40">
        <f t="shared" si="2"/>
        <v>24049</v>
      </c>
      <c r="M30" s="72">
        <f t="shared" si="5"/>
        <v>0.24313285412433147</v>
      </c>
      <c r="N30" s="55">
        <v>98913</v>
      </c>
    </row>
    <row r="31" spans="1:14" x14ac:dyDescent="0.2">
      <c r="A31" s="22" t="s">
        <v>97</v>
      </c>
      <c r="B31" s="40">
        <v>74864</v>
      </c>
      <c r="C31" s="40">
        <v>82</v>
      </c>
      <c r="D31" s="40">
        <f t="shared" si="0"/>
        <v>74946</v>
      </c>
      <c r="E31" s="71">
        <f t="shared" si="3"/>
        <v>0.75665579662591242</v>
      </c>
      <c r="F31" s="40">
        <v>13589</v>
      </c>
      <c r="G31" s="40">
        <v>38</v>
      </c>
      <c r="H31" s="40">
        <f t="shared" si="1"/>
        <v>13627</v>
      </c>
      <c r="I31" s="71">
        <f t="shared" si="4"/>
        <v>0.13757837030156791</v>
      </c>
      <c r="J31" s="40">
        <v>10460</v>
      </c>
      <c r="K31" s="40">
        <v>16</v>
      </c>
      <c r="L31" s="40">
        <f t="shared" si="2"/>
        <v>24087</v>
      </c>
      <c r="M31" s="72">
        <f t="shared" si="5"/>
        <v>0.24318266716473663</v>
      </c>
      <c r="N31" s="55">
        <v>99049</v>
      </c>
    </row>
    <row r="32" spans="1:14" x14ac:dyDescent="0.2">
      <c r="A32" s="22" t="s">
        <v>98</v>
      </c>
      <c r="B32" s="40">
        <v>74864</v>
      </c>
      <c r="C32" s="40">
        <v>608</v>
      </c>
      <c r="D32" s="40">
        <f t="shared" si="0"/>
        <v>75472</v>
      </c>
      <c r="E32" s="71">
        <f t="shared" si="3"/>
        <v>0.75604307538191839</v>
      </c>
      <c r="F32" s="40">
        <v>13589</v>
      </c>
      <c r="G32" s="40">
        <v>15</v>
      </c>
      <c r="H32" s="40">
        <f t="shared" si="1"/>
        <v>13604</v>
      </c>
      <c r="I32" s="71">
        <f t="shared" si="4"/>
        <v>0.13627848735286752</v>
      </c>
      <c r="J32" s="40">
        <v>10460</v>
      </c>
      <c r="K32" s="40">
        <v>15</v>
      </c>
      <c r="L32" s="40">
        <f t="shared" si="2"/>
        <v>24064</v>
      </c>
      <c r="M32" s="72">
        <f t="shared" si="5"/>
        <v>0.2410618582519409</v>
      </c>
      <c r="N32" s="55">
        <v>99825</v>
      </c>
    </row>
    <row r="33" spans="1:14" x14ac:dyDescent="0.2">
      <c r="A33" s="22" t="s">
        <v>99</v>
      </c>
      <c r="B33" s="40">
        <v>74864</v>
      </c>
      <c r="C33" s="40">
        <v>113</v>
      </c>
      <c r="D33" s="40">
        <f t="shared" si="0"/>
        <v>74977</v>
      </c>
      <c r="E33" s="71">
        <f t="shared" si="3"/>
        <v>0.75714458828994402</v>
      </c>
      <c r="F33" s="40">
        <v>13589</v>
      </c>
      <c r="G33" s="40">
        <v>0</v>
      </c>
      <c r="H33" s="40">
        <f t="shared" si="1"/>
        <v>13589</v>
      </c>
      <c r="I33" s="71">
        <f t="shared" si="4"/>
        <v>0.1372265869569608</v>
      </c>
      <c r="J33" s="40">
        <v>10460</v>
      </c>
      <c r="K33" s="40">
        <v>0</v>
      </c>
      <c r="L33" s="40">
        <f t="shared" si="2"/>
        <v>24049</v>
      </c>
      <c r="M33" s="72">
        <f t="shared" si="5"/>
        <v>0.24285541171005595</v>
      </c>
      <c r="N33" s="55">
        <v>99026</v>
      </c>
    </row>
    <row r="34" spans="1:14" x14ac:dyDescent="0.2">
      <c r="A34" s="22" t="s">
        <v>100</v>
      </c>
      <c r="B34" s="40">
        <v>74864</v>
      </c>
      <c r="C34" s="40">
        <v>0</v>
      </c>
      <c r="D34" s="40">
        <f t="shared" si="0"/>
        <v>74864</v>
      </c>
      <c r="E34" s="71">
        <f t="shared" si="3"/>
        <v>0.7568671458756685</v>
      </c>
      <c r="F34" s="40">
        <v>13589</v>
      </c>
      <c r="G34" s="40">
        <v>0</v>
      </c>
      <c r="H34" s="40">
        <f t="shared" si="1"/>
        <v>13589</v>
      </c>
      <c r="I34" s="71">
        <f t="shared" si="4"/>
        <v>0.13738335709158553</v>
      </c>
      <c r="J34" s="40">
        <v>10460</v>
      </c>
      <c r="K34" s="40">
        <v>0</v>
      </c>
      <c r="L34" s="40">
        <f t="shared" si="2"/>
        <v>24049</v>
      </c>
      <c r="M34" s="72">
        <f t="shared" si="5"/>
        <v>0.24313285412433147</v>
      </c>
      <c r="N34" s="55">
        <v>98913</v>
      </c>
    </row>
    <row r="35" spans="1:14" x14ac:dyDescent="0.2">
      <c r="A35" s="22" t="s">
        <v>101</v>
      </c>
      <c r="B35" s="40">
        <v>74864</v>
      </c>
      <c r="C35" s="40">
        <v>0</v>
      </c>
      <c r="D35" s="40">
        <f t="shared" si="0"/>
        <v>74864</v>
      </c>
      <c r="E35" s="71">
        <f t="shared" si="3"/>
        <v>0.7568671458756685</v>
      </c>
      <c r="F35" s="40">
        <v>13589</v>
      </c>
      <c r="G35" s="40">
        <v>0</v>
      </c>
      <c r="H35" s="40">
        <f t="shared" si="1"/>
        <v>13589</v>
      </c>
      <c r="I35" s="71">
        <f t="shared" si="4"/>
        <v>0.13738335709158553</v>
      </c>
      <c r="J35" s="40">
        <v>10460</v>
      </c>
      <c r="K35" s="40">
        <v>0</v>
      </c>
      <c r="L35" s="40">
        <f t="shared" si="2"/>
        <v>24049</v>
      </c>
      <c r="M35" s="72">
        <f t="shared" si="5"/>
        <v>0.24313285412433147</v>
      </c>
      <c r="N35" s="55">
        <v>98913</v>
      </c>
    </row>
    <row r="36" spans="1:14" x14ac:dyDescent="0.2">
      <c r="A36" s="22" t="s">
        <v>102</v>
      </c>
      <c r="B36" s="40">
        <v>74864</v>
      </c>
      <c r="C36" s="40">
        <v>0</v>
      </c>
      <c r="D36" s="40">
        <f t="shared" si="0"/>
        <v>74864</v>
      </c>
      <c r="E36" s="71">
        <f t="shared" si="3"/>
        <v>0.7568671458756685</v>
      </c>
      <c r="F36" s="40">
        <v>13589</v>
      </c>
      <c r="G36" s="40">
        <v>0</v>
      </c>
      <c r="H36" s="40">
        <f t="shared" si="1"/>
        <v>13589</v>
      </c>
      <c r="I36" s="71">
        <f t="shared" si="4"/>
        <v>0.13738335709158553</v>
      </c>
      <c r="J36" s="40">
        <v>10460</v>
      </c>
      <c r="K36" s="40">
        <v>0</v>
      </c>
      <c r="L36" s="40">
        <f t="shared" si="2"/>
        <v>24049</v>
      </c>
      <c r="M36" s="72">
        <f t="shared" si="5"/>
        <v>0.24313285412433147</v>
      </c>
      <c r="N36" s="55">
        <v>98913</v>
      </c>
    </row>
    <row r="37" spans="1:14" x14ac:dyDescent="0.2">
      <c r="A37" s="22" t="s">
        <v>103</v>
      </c>
      <c r="B37" s="40">
        <v>74864</v>
      </c>
      <c r="C37" s="40">
        <v>0</v>
      </c>
      <c r="D37" s="40">
        <f t="shared" si="0"/>
        <v>74864</v>
      </c>
      <c r="E37" s="71">
        <f t="shared" si="3"/>
        <v>0.7568671458756685</v>
      </c>
      <c r="F37" s="40">
        <v>13589</v>
      </c>
      <c r="G37" s="40">
        <v>0</v>
      </c>
      <c r="H37" s="40">
        <f t="shared" si="1"/>
        <v>13589</v>
      </c>
      <c r="I37" s="71">
        <f t="shared" si="4"/>
        <v>0.13738335709158553</v>
      </c>
      <c r="J37" s="40">
        <v>10460</v>
      </c>
      <c r="K37" s="40">
        <v>0</v>
      </c>
      <c r="L37" s="40">
        <f t="shared" si="2"/>
        <v>24049</v>
      </c>
      <c r="M37" s="72">
        <f t="shared" si="5"/>
        <v>0.24313285412433147</v>
      </c>
      <c r="N37" s="55">
        <v>98913</v>
      </c>
    </row>
    <row r="38" spans="1:14" x14ac:dyDescent="0.2">
      <c r="A38" s="22" t="s">
        <v>104</v>
      </c>
      <c r="B38" s="40">
        <v>74864</v>
      </c>
      <c r="C38" s="40">
        <v>0</v>
      </c>
      <c r="D38" s="40">
        <f t="shared" si="0"/>
        <v>74864</v>
      </c>
      <c r="E38" s="71">
        <f t="shared" si="3"/>
        <v>0.7568671458756685</v>
      </c>
      <c r="F38" s="40">
        <v>13589</v>
      </c>
      <c r="G38" s="40">
        <v>0</v>
      </c>
      <c r="H38" s="40">
        <f t="shared" si="1"/>
        <v>13589</v>
      </c>
      <c r="I38" s="71">
        <f t="shared" si="4"/>
        <v>0.13738335709158553</v>
      </c>
      <c r="J38" s="40">
        <v>10460</v>
      </c>
      <c r="K38" s="40">
        <v>0</v>
      </c>
      <c r="L38" s="40">
        <f t="shared" si="2"/>
        <v>24049</v>
      </c>
      <c r="M38" s="72">
        <f t="shared" si="5"/>
        <v>0.24313285412433147</v>
      </c>
      <c r="N38" s="55">
        <v>98913</v>
      </c>
    </row>
    <row r="39" spans="1:14" x14ac:dyDescent="0.2">
      <c r="A39" s="22" t="s">
        <v>105</v>
      </c>
      <c r="B39" s="40">
        <v>74864</v>
      </c>
      <c r="C39" s="40">
        <v>0</v>
      </c>
      <c r="D39" s="40">
        <f t="shared" si="0"/>
        <v>74864</v>
      </c>
      <c r="E39" s="71">
        <f t="shared" si="3"/>
        <v>0.7568671458756685</v>
      </c>
      <c r="F39" s="40">
        <v>13589</v>
      </c>
      <c r="G39" s="40">
        <v>0</v>
      </c>
      <c r="H39" s="40">
        <f t="shared" si="1"/>
        <v>13589</v>
      </c>
      <c r="I39" s="71">
        <f t="shared" si="4"/>
        <v>0.13738335709158553</v>
      </c>
      <c r="J39" s="40">
        <v>10460</v>
      </c>
      <c r="K39" s="40">
        <v>0</v>
      </c>
      <c r="L39" s="40">
        <f t="shared" si="2"/>
        <v>24049</v>
      </c>
      <c r="M39" s="72">
        <f t="shared" si="5"/>
        <v>0.24313285412433147</v>
      </c>
      <c r="N39" s="55">
        <v>98913</v>
      </c>
    </row>
    <row r="40" spans="1:14" x14ac:dyDescent="0.2">
      <c r="A40" s="22" t="s">
        <v>106</v>
      </c>
      <c r="B40" s="40">
        <v>74864</v>
      </c>
      <c r="C40" s="40">
        <v>0</v>
      </c>
      <c r="D40" s="40">
        <f t="shared" si="0"/>
        <v>74864</v>
      </c>
      <c r="E40" s="71">
        <f t="shared" si="3"/>
        <v>0.7568671458756685</v>
      </c>
      <c r="F40" s="40">
        <v>13589</v>
      </c>
      <c r="G40" s="40">
        <v>0</v>
      </c>
      <c r="H40" s="40">
        <f t="shared" si="1"/>
        <v>13589</v>
      </c>
      <c r="I40" s="71">
        <f t="shared" si="4"/>
        <v>0.13738335709158553</v>
      </c>
      <c r="J40" s="40">
        <v>10460</v>
      </c>
      <c r="K40" s="40">
        <v>0</v>
      </c>
      <c r="L40" s="40">
        <f t="shared" si="2"/>
        <v>24049</v>
      </c>
      <c r="M40" s="72">
        <f t="shared" si="5"/>
        <v>0.24313285412433147</v>
      </c>
      <c r="N40" s="55">
        <v>98913</v>
      </c>
    </row>
    <row r="41" spans="1:14" x14ac:dyDescent="0.2">
      <c r="A41" s="22" t="s">
        <v>107</v>
      </c>
      <c r="B41" s="40">
        <v>74864</v>
      </c>
      <c r="C41" s="40">
        <v>0</v>
      </c>
      <c r="D41" s="40">
        <f t="shared" si="0"/>
        <v>74864</v>
      </c>
      <c r="E41" s="71">
        <f t="shared" si="3"/>
        <v>0.7568671458756685</v>
      </c>
      <c r="F41" s="40">
        <v>13589</v>
      </c>
      <c r="G41" s="40">
        <v>0</v>
      </c>
      <c r="H41" s="40">
        <f t="shared" si="1"/>
        <v>13589</v>
      </c>
      <c r="I41" s="71">
        <f t="shared" si="4"/>
        <v>0.13738335709158553</v>
      </c>
      <c r="J41" s="40">
        <v>10460</v>
      </c>
      <c r="K41" s="40">
        <v>0</v>
      </c>
      <c r="L41" s="40">
        <f t="shared" si="2"/>
        <v>24049</v>
      </c>
      <c r="M41" s="72">
        <f t="shared" si="5"/>
        <v>0.24313285412433147</v>
      </c>
      <c r="N41" s="55">
        <v>98913</v>
      </c>
    </row>
    <row r="42" spans="1:14" x14ac:dyDescent="0.2">
      <c r="A42" s="22" t="s">
        <v>108</v>
      </c>
      <c r="B42" s="40">
        <v>74864</v>
      </c>
      <c r="C42" s="40">
        <v>1</v>
      </c>
      <c r="D42" s="40">
        <f t="shared" si="0"/>
        <v>74865</v>
      </c>
      <c r="E42" s="71">
        <f t="shared" si="3"/>
        <v>0.75687725577022236</v>
      </c>
      <c r="F42" s="40">
        <v>13589</v>
      </c>
      <c r="G42" s="40">
        <v>1</v>
      </c>
      <c r="H42" s="40">
        <f t="shared" si="1"/>
        <v>13590</v>
      </c>
      <c r="I42" s="71">
        <f t="shared" si="4"/>
        <v>0.13739346698613933</v>
      </c>
      <c r="J42" s="40">
        <v>10460</v>
      </c>
      <c r="K42" s="40">
        <v>0</v>
      </c>
      <c r="L42" s="40">
        <f t="shared" si="2"/>
        <v>24050</v>
      </c>
      <c r="M42" s="72">
        <f t="shared" si="5"/>
        <v>0.24314296401888527</v>
      </c>
      <c r="N42" s="55">
        <v>98913</v>
      </c>
    </row>
    <row r="43" spans="1:14" x14ac:dyDescent="0.2">
      <c r="A43" s="22" t="s">
        <v>109</v>
      </c>
      <c r="B43" s="40">
        <v>74864</v>
      </c>
      <c r="C43" s="40">
        <v>0</v>
      </c>
      <c r="D43" s="40">
        <f t="shared" si="0"/>
        <v>74864</v>
      </c>
      <c r="E43" s="71">
        <f t="shared" si="3"/>
        <v>0.74384221769586167</v>
      </c>
      <c r="F43" s="40">
        <v>13589</v>
      </c>
      <c r="G43" s="40">
        <v>0</v>
      </c>
      <c r="H43" s="40">
        <f t="shared" si="1"/>
        <v>13589</v>
      </c>
      <c r="I43" s="71">
        <f t="shared" si="4"/>
        <v>0.13501912663321575</v>
      </c>
      <c r="J43" s="40">
        <v>10460</v>
      </c>
      <c r="K43" s="40">
        <v>0</v>
      </c>
      <c r="L43" s="40">
        <f t="shared" si="2"/>
        <v>24049</v>
      </c>
      <c r="M43" s="72">
        <f t="shared" si="5"/>
        <v>0.23894878036663519</v>
      </c>
      <c r="N43" s="55">
        <v>100645</v>
      </c>
    </row>
    <row r="44" spans="1:14" x14ac:dyDescent="0.2">
      <c r="A44" s="22" t="s">
        <v>110</v>
      </c>
      <c r="B44" s="40">
        <v>74864</v>
      </c>
      <c r="C44" s="40">
        <v>0</v>
      </c>
      <c r="D44" s="40">
        <f t="shared" si="0"/>
        <v>74864</v>
      </c>
      <c r="E44" s="71">
        <f t="shared" si="3"/>
        <v>0.7568671458756685</v>
      </c>
      <c r="F44" s="40">
        <v>13589</v>
      </c>
      <c r="G44" s="40">
        <v>0</v>
      </c>
      <c r="H44" s="40">
        <f t="shared" si="1"/>
        <v>13589</v>
      </c>
      <c r="I44" s="71">
        <f t="shared" si="4"/>
        <v>0.13738335709158553</v>
      </c>
      <c r="J44" s="40">
        <v>10460</v>
      </c>
      <c r="K44" s="40">
        <v>0</v>
      </c>
      <c r="L44" s="40">
        <f t="shared" si="2"/>
        <v>24049</v>
      </c>
      <c r="M44" s="72">
        <f t="shared" si="5"/>
        <v>0.24313285412433147</v>
      </c>
      <c r="N44" s="55">
        <v>98913</v>
      </c>
    </row>
    <row r="45" spans="1:14" x14ac:dyDescent="0.2">
      <c r="A45" s="22" t="s">
        <v>111</v>
      </c>
      <c r="B45" s="40">
        <v>74864</v>
      </c>
      <c r="C45" s="40">
        <v>977</v>
      </c>
      <c r="D45" s="40">
        <f t="shared" si="0"/>
        <v>75841</v>
      </c>
      <c r="E45" s="71">
        <f t="shared" si="3"/>
        <v>0.75743291154410808</v>
      </c>
      <c r="F45" s="40">
        <v>13589</v>
      </c>
      <c r="G45" s="40">
        <v>87</v>
      </c>
      <c r="H45" s="40">
        <f t="shared" si="1"/>
        <v>13676</v>
      </c>
      <c r="I45" s="71">
        <f t="shared" si="4"/>
        <v>0.13658380688911304</v>
      </c>
      <c r="J45" s="40">
        <v>10460</v>
      </c>
      <c r="K45" s="40">
        <v>152</v>
      </c>
      <c r="L45" s="40">
        <f t="shared" si="2"/>
        <v>24136</v>
      </c>
      <c r="M45" s="72">
        <f t="shared" si="5"/>
        <v>0.24104904672971866</v>
      </c>
      <c r="N45" s="55">
        <v>100129</v>
      </c>
    </row>
    <row r="46" spans="1:14" x14ac:dyDescent="0.2">
      <c r="A46" s="22" t="s">
        <v>112</v>
      </c>
      <c r="B46" s="40">
        <v>74864</v>
      </c>
      <c r="C46" s="40">
        <v>0</v>
      </c>
      <c r="D46" s="40">
        <f t="shared" si="0"/>
        <v>74864</v>
      </c>
      <c r="E46" s="71">
        <f t="shared" si="3"/>
        <v>0.7568671458756685</v>
      </c>
      <c r="F46" s="40">
        <v>13589</v>
      </c>
      <c r="G46" s="40">
        <v>0</v>
      </c>
      <c r="H46" s="40">
        <f t="shared" si="1"/>
        <v>13589</v>
      </c>
      <c r="I46" s="71">
        <f t="shared" si="4"/>
        <v>0.13738335709158553</v>
      </c>
      <c r="J46" s="40">
        <v>10460</v>
      </c>
      <c r="K46" s="40">
        <v>0</v>
      </c>
      <c r="L46" s="40">
        <f t="shared" si="2"/>
        <v>24049</v>
      </c>
      <c r="M46" s="72">
        <f t="shared" si="5"/>
        <v>0.24313285412433147</v>
      </c>
      <c r="N46" s="55">
        <v>98913</v>
      </c>
    </row>
    <row r="47" spans="1:14" x14ac:dyDescent="0.2">
      <c r="A47" s="22" t="s">
        <v>113</v>
      </c>
      <c r="B47" s="40">
        <v>74864</v>
      </c>
      <c r="C47" s="40">
        <v>0</v>
      </c>
      <c r="D47" s="40">
        <f t="shared" si="0"/>
        <v>74864</v>
      </c>
      <c r="E47" s="71">
        <f t="shared" si="3"/>
        <v>0.7568671458756685</v>
      </c>
      <c r="F47" s="40">
        <v>13589</v>
      </c>
      <c r="G47" s="40">
        <v>0</v>
      </c>
      <c r="H47" s="40">
        <f t="shared" si="1"/>
        <v>13589</v>
      </c>
      <c r="I47" s="71">
        <f t="shared" si="4"/>
        <v>0.13738335709158553</v>
      </c>
      <c r="J47" s="40">
        <v>10460</v>
      </c>
      <c r="K47" s="40">
        <v>0</v>
      </c>
      <c r="L47" s="40">
        <f t="shared" si="2"/>
        <v>24049</v>
      </c>
      <c r="M47" s="72">
        <f t="shared" si="5"/>
        <v>0.24313285412433147</v>
      </c>
      <c r="N47" s="55">
        <v>98913</v>
      </c>
    </row>
    <row r="48" spans="1:14" x14ac:dyDescent="0.2">
      <c r="A48" s="22" t="s">
        <v>114</v>
      </c>
      <c r="B48" s="40">
        <v>74864</v>
      </c>
      <c r="C48" s="40">
        <v>0</v>
      </c>
      <c r="D48" s="40">
        <f t="shared" si="0"/>
        <v>74864</v>
      </c>
      <c r="E48" s="71">
        <f t="shared" si="3"/>
        <v>0.7568671458756685</v>
      </c>
      <c r="F48" s="40">
        <v>13589</v>
      </c>
      <c r="G48" s="40">
        <v>0</v>
      </c>
      <c r="H48" s="40">
        <f t="shared" si="1"/>
        <v>13589</v>
      </c>
      <c r="I48" s="71">
        <f t="shared" si="4"/>
        <v>0.13738335709158553</v>
      </c>
      <c r="J48" s="40">
        <v>10460</v>
      </c>
      <c r="K48" s="40">
        <v>0</v>
      </c>
      <c r="L48" s="40">
        <f t="shared" si="2"/>
        <v>24049</v>
      </c>
      <c r="M48" s="72">
        <f t="shared" si="5"/>
        <v>0.24313285412433147</v>
      </c>
      <c r="N48" s="55">
        <v>98913</v>
      </c>
    </row>
    <row r="49" spans="1:14" x14ac:dyDescent="0.2">
      <c r="A49" s="38" t="s">
        <v>115</v>
      </c>
      <c r="B49" s="46">
        <v>74864</v>
      </c>
      <c r="C49" s="46">
        <v>0</v>
      </c>
      <c r="D49" s="46">
        <f t="shared" si="0"/>
        <v>74864</v>
      </c>
      <c r="E49" s="103">
        <f t="shared" si="3"/>
        <v>0.7568671458756685</v>
      </c>
      <c r="F49" s="46">
        <v>13589</v>
      </c>
      <c r="G49" s="46">
        <v>0</v>
      </c>
      <c r="H49" s="46">
        <f t="shared" si="1"/>
        <v>13589</v>
      </c>
      <c r="I49" s="103">
        <f t="shared" si="4"/>
        <v>0.13738335709158553</v>
      </c>
      <c r="J49" s="46">
        <v>10460</v>
      </c>
      <c r="K49" s="46">
        <v>0</v>
      </c>
      <c r="L49" s="46">
        <f t="shared" si="2"/>
        <v>24049</v>
      </c>
      <c r="M49" s="104">
        <f t="shared" si="5"/>
        <v>0.24313285412433147</v>
      </c>
      <c r="N49" s="55">
        <v>98913</v>
      </c>
    </row>
    <row r="50" spans="1:14" x14ac:dyDescent="0.2">
      <c r="A50" s="113"/>
      <c r="B50" s="114"/>
      <c r="C50" s="114"/>
      <c r="D50" s="114"/>
      <c r="E50" s="115"/>
      <c r="F50" s="114"/>
      <c r="G50" s="114"/>
      <c r="H50" s="114"/>
      <c r="I50" s="115"/>
      <c r="J50" s="114"/>
      <c r="K50" s="114"/>
      <c r="L50" s="114"/>
      <c r="M50" s="116"/>
      <c r="N50" s="34"/>
    </row>
    <row r="51" spans="1:14" x14ac:dyDescent="0.2">
      <c r="A51" s="14" t="s">
        <v>158</v>
      </c>
      <c r="B51" s="51"/>
      <c r="C51" s="52">
        <f>SUM(C2:C50)</f>
        <v>10042</v>
      </c>
      <c r="D51" s="51"/>
      <c r="E51" s="51"/>
      <c r="F51" s="51"/>
      <c r="G51" s="52">
        <f t="shared" ref="G51:K51" si="6">SUM(G2:G49)</f>
        <v>198</v>
      </c>
      <c r="H51" s="51"/>
      <c r="I51" s="51"/>
      <c r="J51" s="51"/>
      <c r="K51" s="52">
        <f t="shared" si="6"/>
        <v>340</v>
      </c>
      <c r="L51" s="51"/>
      <c r="M51" s="51"/>
    </row>
    <row r="52" spans="1:14" x14ac:dyDescent="0.2">
      <c r="A52" s="13" t="s">
        <v>190</v>
      </c>
      <c r="B52" s="31">
        <f>AVERAGE(B2:B50)</f>
        <v>74864</v>
      </c>
      <c r="C52" s="33">
        <f t="shared" ref="C52:M52" si="7">AVERAGE(C2:C49)</f>
        <v>209.20833333333334</v>
      </c>
      <c r="D52" s="33">
        <f t="shared" si="7"/>
        <v>75073.208333333328</v>
      </c>
      <c r="E52" s="53">
        <f t="shared" si="7"/>
        <v>0.75679314327815173</v>
      </c>
      <c r="F52" s="33">
        <f t="shared" si="7"/>
        <v>13589</v>
      </c>
      <c r="G52" s="33">
        <f t="shared" si="7"/>
        <v>4.125</v>
      </c>
      <c r="H52" s="33">
        <f t="shared" si="7"/>
        <v>13593.125</v>
      </c>
      <c r="I52" s="53">
        <f t="shared" si="7"/>
        <v>0.13703756188077809</v>
      </c>
      <c r="J52" s="33">
        <f t="shared" si="7"/>
        <v>10460</v>
      </c>
      <c r="K52" s="33">
        <f t="shared" si="7"/>
        <v>7.083333333333333</v>
      </c>
      <c r="L52" s="33">
        <f t="shared" si="7"/>
        <v>24053.125</v>
      </c>
      <c r="M52" s="53">
        <f t="shared" si="7"/>
        <v>0.24248899792276293</v>
      </c>
    </row>
  </sheetData>
  <sortState xmlns:xlrd2="http://schemas.microsoft.com/office/spreadsheetml/2017/richdata2" ref="A2:M49">
    <sortCondition ref="A2:A49"/>
  </sortState>
  <printOptions horizontalCentered="1" verticalCentered="1"/>
  <pageMargins left="0.45" right="0.45" top="0.5" bottom="0.5" header="0.3" footer="0.3"/>
  <pageSetup fitToWidth="0" fitToHeight="0" orientation="portrait" r:id="rId1"/>
  <headerFooter>
    <oddHeader>&amp;C&amp;"Arial,Regular"Electronic Collection by Audience FY2019</oddHeader>
    <oddFooter>&amp;C&amp;"Arial,Regular"&amp;10RI Office of Library &amp; Information Services</oddFooter>
  </headerFooter>
  <ignoredErrors>
    <ignoredError sqref="M2:M49" calculatedColumn="1"/>
  </ignoredErrors>
  <tableParts count="1">
    <tablePart r:id="rId2"/>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80D0A86-9BFF-4624-8224-3433661A6C31}">
  <sheetPr>
    <tabColor theme="7" tint="0.39997558519241921"/>
  </sheetPr>
  <dimension ref="A40:C41"/>
  <sheetViews>
    <sheetView showGridLines="0" zoomScaleNormal="100" workbookViewId="0"/>
  </sheetViews>
  <sheetFormatPr defaultRowHeight="15" x14ac:dyDescent="0.25"/>
  <cols>
    <col min="1" max="1" width="31.42578125" bestFit="1" customWidth="1"/>
    <col min="2" max="2" width="26" bestFit="1" customWidth="1"/>
  </cols>
  <sheetData>
    <row r="40" spans="1:3" x14ac:dyDescent="0.25">
      <c r="A40" t="s">
        <v>201</v>
      </c>
      <c r="B40" t="s">
        <v>202</v>
      </c>
      <c r="C40" t="s">
        <v>203</v>
      </c>
    </row>
    <row r="41" spans="1:3" x14ac:dyDescent="0.25">
      <c r="A41" s="19">
        <v>0.76</v>
      </c>
      <c r="B41" s="18">
        <v>0.14000000000000001</v>
      </c>
      <c r="C41" s="18">
        <v>0.24</v>
      </c>
    </row>
  </sheetData>
  <printOptions horizontalCentered="1" verticalCentered="1"/>
  <pageMargins left="0.45" right="0.45" top="0.75" bottom="0.75" header="0.55000000000000004" footer="0.55000000000000004"/>
  <pageSetup orientation="landscape" r:id="rId1"/>
  <headerFooter>
    <oddHeader>&amp;CElectronic Materials by Audience FY2019 Chart</oddHeader>
    <oddFooter>&amp;CRI Office of Library &amp; Information Services</oddFooter>
  </headerFooter>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1F8E1B5-32D4-4A54-A80F-10A04C74FAE7}">
  <sheetPr>
    <tabColor theme="8" tint="-0.249977111117893"/>
    <pageSetUpPr fitToPage="1"/>
  </sheetPr>
  <dimension ref="A1:AP50"/>
  <sheetViews>
    <sheetView zoomScaleNormal="10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1" bestFit="1" customWidth="1"/>
    <col min="2" max="2" width="15.28515625" style="2" customWidth="1"/>
    <col min="3" max="3" width="10.7109375" style="3" customWidth="1"/>
    <col min="4" max="4" width="11.42578125" style="4" bestFit="1" customWidth="1"/>
    <col min="5" max="5" width="10.42578125" style="4" customWidth="1"/>
    <col min="6" max="6" width="12.7109375" style="4" customWidth="1"/>
    <col min="7" max="7" width="13" style="4" customWidth="1"/>
    <col min="8" max="8" width="12" style="4" customWidth="1"/>
    <col min="9" max="10" width="11" style="4" customWidth="1"/>
    <col min="11" max="11" width="44.85546875" style="1" customWidth="1"/>
    <col min="12" max="12" width="10.140625" style="4" customWidth="1"/>
    <col min="13" max="14" width="11.85546875" style="4" customWidth="1"/>
    <col min="15" max="15" width="13.7109375" style="4" customWidth="1"/>
    <col min="16" max="16" width="12" style="4" customWidth="1"/>
    <col min="17" max="17" width="12.5703125" style="4" customWidth="1"/>
    <col min="18" max="18" width="11.28515625" style="4" customWidth="1"/>
    <col min="19" max="19" width="13.28515625" style="4" customWidth="1"/>
    <col min="20" max="20" width="14" style="4" customWidth="1"/>
    <col min="21" max="21" width="10.28515625" style="4" customWidth="1"/>
    <col min="22" max="22" width="15.7109375" style="4" customWidth="1"/>
    <col min="23" max="23" width="15.28515625" style="4" customWidth="1"/>
    <col min="24" max="24" width="12.85546875" style="4" customWidth="1"/>
    <col min="25" max="25" width="11.7109375" style="4" customWidth="1"/>
    <col min="26" max="26" width="14.42578125" style="4" customWidth="1"/>
    <col min="27" max="27" width="11" style="4" customWidth="1"/>
    <col min="28" max="28" width="11.7109375" style="4" customWidth="1"/>
    <col min="29" max="29" width="19.140625" style="4" customWidth="1"/>
    <col min="30" max="30" width="16.5703125" style="4" customWidth="1"/>
    <col min="31" max="31" width="12.5703125" style="4" customWidth="1"/>
    <col min="32" max="32" width="16.28515625" style="4" customWidth="1"/>
    <col min="33" max="33" width="14" style="4" customWidth="1"/>
    <col min="34" max="34" width="11.140625" style="4" customWidth="1"/>
    <col min="35" max="35" width="13.140625" style="4" customWidth="1"/>
    <col min="36" max="36" width="13.5703125" style="4" customWidth="1"/>
    <col min="37" max="37" width="13.42578125" style="4" customWidth="1"/>
    <col min="38" max="38" width="11.140625" style="4" customWidth="1"/>
    <col min="39" max="39" width="12" style="4" customWidth="1"/>
    <col min="40" max="40" width="13.140625" style="4" customWidth="1"/>
    <col min="41" max="41" width="10.7109375" style="4" customWidth="1"/>
    <col min="42" max="42" width="12" style="4" customWidth="1"/>
    <col min="43" max="16384" width="9.140625" style="1"/>
  </cols>
  <sheetData>
    <row r="1" spans="1:42" s="67" customFormat="1" ht="63.75" customHeight="1" x14ac:dyDescent="0.2">
      <c r="A1" s="65" t="s">
        <v>0</v>
      </c>
      <c r="B1" s="37" t="s">
        <v>157</v>
      </c>
      <c r="C1" s="21" t="s">
        <v>156</v>
      </c>
      <c r="D1" s="66" t="s">
        <v>1</v>
      </c>
      <c r="E1" s="66" t="s">
        <v>2</v>
      </c>
      <c r="F1" s="66" t="s">
        <v>3</v>
      </c>
      <c r="G1" s="66" t="s">
        <v>4</v>
      </c>
      <c r="H1" s="66" t="s">
        <v>5</v>
      </c>
      <c r="I1" s="66" t="s">
        <v>6</v>
      </c>
      <c r="J1" s="66" t="s">
        <v>7</v>
      </c>
      <c r="K1" s="65" t="s">
        <v>8</v>
      </c>
      <c r="L1" s="66" t="s">
        <v>9</v>
      </c>
      <c r="M1" s="66" t="s">
        <v>169</v>
      </c>
      <c r="N1" s="66" t="s">
        <v>168</v>
      </c>
      <c r="O1" s="66" t="s">
        <v>159</v>
      </c>
      <c r="P1" s="66" t="s">
        <v>166</v>
      </c>
      <c r="Q1" s="66" t="s">
        <v>167</v>
      </c>
      <c r="R1" s="66" t="s">
        <v>160</v>
      </c>
      <c r="S1" s="66" t="s">
        <v>161</v>
      </c>
      <c r="T1" s="66" t="s">
        <v>162</v>
      </c>
      <c r="U1" s="66" t="s">
        <v>10</v>
      </c>
      <c r="V1" s="66" t="s">
        <v>11</v>
      </c>
      <c r="W1" s="66" t="s">
        <v>12</v>
      </c>
      <c r="X1" s="66" t="s">
        <v>13</v>
      </c>
      <c r="Y1" s="66" t="s">
        <v>164</v>
      </c>
      <c r="Z1" s="66" t="s">
        <v>165</v>
      </c>
      <c r="AA1" s="66" t="s">
        <v>163</v>
      </c>
      <c r="AB1" s="66" t="s">
        <v>15</v>
      </c>
      <c r="AC1" s="66" t="s">
        <v>16</v>
      </c>
      <c r="AD1" s="66" t="s">
        <v>17</v>
      </c>
      <c r="AE1" s="66" t="s">
        <v>18</v>
      </c>
      <c r="AF1" s="66" t="s">
        <v>19</v>
      </c>
      <c r="AG1" s="66" t="s">
        <v>20</v>
      </c>
      <c r="AH1" s="66" t="s">
        <v>21</v>
      </c>
      <c r="AI1" s="66" t="s">
        <v>22</v>
      </c>
      <c r="AJ1" s="66" t="s">
        <v>23</v>
      </c>
      <c r="AK1" s="66" t="s">
        <v>24</v>
      </c>
      <c r="AL1" s="66" t="s">
        <v>25</v>
      </c>
      <c r="AM1" s="66" t="s">
        <v>26</v>
      </c>
      <c r="AN1" s="66" t="s">
        <v>27</v>
      </c>
      <c r="AO1" s="66" t="s">
        <v>28</v>
      </c>
      <c r="AP1" s="66" t="s">
        <v>29</v>
      </c>
    </row>
    <row r="2" spans="1:42" x14ac:dyDescent="0.2">
      <c r="A2" s="1" t="s">
        <v>72</v>
      </c>
      <c r="B2" s="2" t="s">
        <v>119</v>
      </c>
      <c r="C2" s="3">
        <v>16310</v>
      </c>
      <c r="D2" s="4">
        <v>99085</v>
      </c>
      <c r="E2" s="4">
        <v>2046</v>
      </c>
      <c r="F2" s="4">
        <v>101131</v>
      </c>
      <c r="G2" s="4">
        <v>108</v>
      </c>
      <c r="H2" s="4">
        <v>3896</v>
      </c>
      <c r="I2" s="4">
        <v>6573</v>
      </c>
      <c r="J2" s="4">
        <v>29</v>
      </c>
      <c r="K2" s="1" t="s">
        <v>32</v>
      </c>
      <c r="L2" s="4">
        <v>111629</v>
      </c>
      <c r="M2" s="4">
        <v>18</v>
      </c>
      <c r="N2" s="4">
        <v>23979</v>
      </c>
      <c r="O2" s="4">
        <v>23997</v>
      </c>
      <c r="P2" s="4">
        <v>0</v>
      </c>
      <c r="Q2" s="4">
        <v>807</v>
      </c>
      <c r="R2" s="4">
        <v>807</v>
      </c>
      <c r="S2" s="4">
        <v>46</v>
      </c>
      <c r="T2" s="4">
        <v>74127</v>
      </c>
      <c r="U2" s="4">
        <v>74173</v>
      </c>
      <c r="V2" s="4">
        <v>64</v>
      </c>
      <c r="W2" s="4">
        <v>98913</v>
      </c>
      <c r="X2" s="4">
        <v>98977</v>
      </c>
      <c r="Y2" s="4">
        <v>9</v>
      </c>
      <c r="Z2" s="4">
        <v>0</v>
      </c>
      <c r="AA2" s="4">
        <v>37</v>
      </c>
      <c r="AB2" s="4">
        <v>46</v>
      </c>
      <c r="AC2" s="4">
        <v>210606</v>
      </c>
      <c r="AD2" s="4">
        <v>210652</v>
      </c>
      <c r="AE2" s="4">
        <v>71157</v>
      </c>
      <c r="AF2" s="4">
        <v>74864</v>
      </c>
      <c r="AG2" s="4">
        <v>44</v>
      </c>
      <c r="AH2" s="4">
        <v>146065</v>
      </c>
      <c r="AI2" s="4">
        <v>31523</v>
      </c>
      <c r="AJ2" s="4">
        <v>13589</v>
      </c>
      <c r="AK2" s="4">
        <v>2</v>
      </c>
      <c r="AL2" s="4">
        <v>45114</v>
      </c>
      <c r="AM2" s="4">
        <v>8949</v>
      </c>
      <c r="AN2" s="4">
        <v>10460</v>
      </c>
      <c r="AO2" s="4">
        <v>1</v>
      </c>
      <c r="AP2" s="4">
        <v>19410</v>
      </c>
    </row>
    <row r="3" spans="1:42" x14ac:dyDescent="0.2">
      <c r="A3" s="1" t="s">
        <v>108</v>
      </c>
      <c r="B3" s="2" t="s">
        <v>150</v>
      </c>
      <c r="C3" s="3">
        <v>22954</v>
      </c>
      <c r="D3" s="4">
        <v>57456</v>
      </c>
      <c r="E3" s="4">
        <v>2525</v>
      </c>
      <c r="F3" s="4">
        <v>59981</v>
      </c>
      <c r="G3" s="4">
        <v>155</v>
      </c>
      <c r="H3" s="4">
        <v>1627</v>
      </c>
      <c r="I3" s="4">
        <v>5139</v>
      </c>
      <c r="J3" s="4">
        <v>47</v>
      </c>
      <c r="K3" s="1" t="s">
        <v>64</v>
      </c>
      <c r="L3" s="4">
        <v>66794</v>
      </c>
      <c r="M3" s="4">
        <v>0</v>
      </c>
      <c r="N3" s="4">
        <v>23979</v>
      </c>
      <c r="O3" s="4">
        <v>23979</v>
      </c>
      <c r="P3" s="4">
        <v>0</v>
      </c>
      <c r="Q3" s="4">
        <v>807</v>
      </c>
      <c r="R3" s="4">
        <v>807</v>
      </c>
      <c r="S3" s="4">
        <v>0</v>
      </c>
      <c r="T3" s="4">
        <v>74127</v>
      </c>
      <c r="U3" s="4">
        <v>74127</v>
      </c>
      <c r="V3" s="4">
        <v>0</v>
      </c>
      <c r="W3" s="4">
        <v>98913</v>
      </c>
      <c r="X3" s="4">
        <v>98913</v>
      </c>
      <c r="Y3" s="4">
        <v>1</v>
      </c>
      <c r="Z3" s="4">
        <v>0</v>
      </c>
      <c r="AA3" s="4">
        <v>37</v>
      </c>
      <c r="AB3" s="4">
        <v>38</v>
      </c>
      <c r="AC3" s="4">
        <v>165707</v>
      </c>
      <c r="AD3" s="4">
        <v>165745</v>
      </c>
      <c r="AE3" s="4">
        <v>43650</v>
      </c>
      <c r="AF3" s="4">
        <v>74864</v>
      </c>
      <c r="AG3" s="4">
        <v>1</v>
      </c>
      <c r="AH3" s="4">
        <v>118515</v>
      </c>
      <c r="AI3" s="4">
        <v>20484</v>
      </c>
      <c r="AJ3" s="4">
        <v>13589</v>
      </c>
      <c r="AK3" s="4">
        <v>1</v>
      </c>
      <c r="AL3" s="4">
        <v>34074</v>
      </c>
      <c r="AM3" s="4">
        <v>2621</v>
      </c>
      <c r="AN3" s="4">
        <v>10460</v>
      </c>
      <c r="AO3" s="4">
        <v>0</v>
      </c>
      <c r="AP3" s="4">
        <v>13081</v>
      </c>
    </row>
    <row r="4" spans="1:42" x14ac:dyDescent="0.2">
      <c r="A4" s="1" t="s">
        <v>91</v>
      </c>
      <c r="B4" s="2" t="s">
        <v>136</v>
      </c>
      <c r="C4" s="3">
        <v>14055</v>
      </c>
      <c r="D4" s="4">
        <v>59432</v>
      </c>
      <c r="E4" s="4">
        <v>902</v>
      </c>
      <c r="F4" s="4">
        <v>60334</v>
      </c>
      <c r="G4" s="4">
        <v>40</v>
      </c>
      <c r="H4" s="4">
        <v>1877</v>
      </c>
      <c r="I4" s="4">
        <v>3531</v>
      </c>
      <c r="J4" s="4">
        <v>202</v>
      </c>
      <c r="K4" s="1" t="s">
        <v>48</v>
      </c>
      <c r="L4" s="4">
        <v>65944</v>
      </c>
      <c r="M4" s="4">
        <v>9</v>
      </c>
      <c r="N4" s="4">
        <v>23979</v>
      </c>
      <c r="O4" s="4">
        <v>23988</v>
      </c>
      <c r="P4" s="4">
        <v>0</v>
      </c>
      <c r="Q4" s="4">
        <v>807</v>
      </c>
      <c r="R4" s="4">
        <v>807</v>
      </c>
      <c r="S4" s="4">
        <v>32</v>
      </c>
      <c r="T4" s="4">
        <v>74127</v>
      </c>
      <c r="U4" s="4">
        <v>74159</v>
      </c>
      <c r="V4" s="4">
        <v>41</v>
      </c>
      <c r="W4" s="4">
        <v>98913</v>
      </c>
      <c r="X4" s="4">
        <v>98954</v>
      </c>
      <c r="Y4" s="4">
        <v>2</v>
      </c>
      <c r="Z4" s="4">
        <v>0</v>
      </c>
      <c r="AA4" s="4">
        <v>37</v>
      </c>
      <c r="AB4" s="4">
        <v>39</v>
      </c>
      <c r="AC4" s="4">
        <v>164898</v>
      </c>
      <c r="AD4" s="4">
        <v>164937</v>
      </c>
      <c r="AE4" s="4">
        <v>38966</v>
      </c>
      <c r="AF4" s="4">
        <v>74864</v>
      </c>
      <c r="AG4" s="4">
        <v>38</v>
      </c>
      <c r="AH4" s="4">
        <v>113868</v>
      </c>
      <c r="AI4" s="4">
        <v>23785</v>
      </c>
      <c r="AJ4" s="4">
        <v>13589</v>
      </c>
      <c r="AK4" s="4">
        <v>2</v>
      </c>
      <c r="AL4" s="4">
        <v>37376</v>
      </c>
      <c r="AM4" s="4">
        <v>3166</v>
      </c>
      <c r="AN4" s="4">
        <v>10460</v>
      </c>
      <c r="AO4" s="4">
        <v>1</v>
      </c>
      <c r="AP4" s="4">
        <v>13627</v>
      </c>
    </row>
    <row r="5" spans="1:42" x14ac:dyDescent="0.2">
      <c r="A5" s="1" t="s">
        <v>102</v>
      </c>
      <c r="B5" s="2" t="s">
        <v>136</v>
      </c>
      <c r="C5" s="3">
        <v>1900</v>
      </c>
      <c r="D5" s="4">
        <v>12419</v>
      </c>
      <c r="E5" s="4">
        <v>155</v>
      </c>
      <c r="F5" s="4">
        <v>12574</v>
      </c>
      <c r="G5" s="4">
        <v>5</v>
      </c>
      <c r="H5" s="4">
        <v>62</v>
      </c>
      <c r="I5" s="4">
        <v>1271</v>
      </c>
      <c r="J5" s="4">
        <v>3</v>
      </c>
      <c r="K5" s="1" t="s">
        <v>61</v>
      </c>
      <c r="L5" s="4">
        <v>13910</v>
      </c>
      <c r="M5" s="4">
        <v>0</v>
      </c>
      <c r="N5" s="4">
        <v>23979</v>
      </c>
      <c r="O5" s="4">
        <v>23979</v>
      </c>
      <c r="P5" s="4">
        <v>0</v>
      </c>
      <c r="Q5" s="4">
        <v>807</v>
      </c>
      <c r="R5" s="4">
        <v>807</v>
      </c>
      <c r="S5" s="4">
        <v>0</v>
      </c>
      <c r="T5" s="4">
        <v>74127</v>
      </c>
      <c r="U5" s="4">
        <v>74127</v>
      </c>
      <c r="V5" s="4">
        <v>0</v>
      </c>
      <c r="W5" s="4">
        <v>98913</v>
      </c>
      <c r="X5" s="4">
        <v>98913</v>
      </c>
      <c r="Y5" s="4">
        <v>0</v>
      </c>
      <c r="Z5" s="4">
        <v>0</v>
      </c>
      <c r="AA5" s="4">
        <v>37</v>
      </c>
      <c r="AB5" s="4">
        <v>37</v>
      </c>
      <c r="AC5" s="4">
        <v>112823</v>
      </c>
      <c r="AD5" s="4">
        <v>112860</v>
      </c>
      <c r="AE5" s="4">
        <v>7968</v>
      </c>
      <c r="AF5" s="4">
        <v>74864</v>
      </c>
      <c r="AG5" s="4">
        <v>0</v>
      </c>
      <c r="AH5" s="4">
        <v>82832</v>
      </c>
      <c r="AI5" s="4">
        <v>5279</v>
      </c>
      <c r="AJ5" s="4">
        <v>13589</v>
      </c>
      <c r="AK5" s="4">
        <v>0</v>
      </c>
      <c r="AL5" s="4">
        <v>18868</v>
      </c>
      <c r="AM5" s="4">
        <v>682</v>
      </c>
      <c r="AN5" s="4">
        <v>10460</v>
      </c>
      <c r="AO5" s="4">
        <v>0</v>
      </c>
      <c r="AP5" s="4">
        <v>11142</v>
      </c>
    </row>
    <row r="6" spans="1:42" x14ac:dyDescent="0.2">
      <c r="A6" s="1" t="s">
        <v>70</v>
      </c>
      <c r="B6" s="2" t="s">
        <v>117</v>
      </c>
      <c r="C6" s="3">
        <v>19376</v>
      </c>
      <c r="D6" s="4">
        <v>25064</v>
      </c>
      <c r="E6" s="4">
        <v>624</v>
      </c>
      <c r="F6" s="4">
        <v>25688</v>
      </c>
      <c r="G6" s="4">
        <v>45</v>
      </c>
      <c r="H6" s="4">
        <v>533</v>
      </c>
      <c r="I6" s="4">
        <v>2293</v>
      </c>
      <c r="J6" s="4">
        <v>78</v>
      </c>
      <c r="K6" s="1" t="s">
        <v>30</v>
      </c>
      <c r="L6" s="4">
        <v>28592</v>
      </c>
      <c r="M6" s="4">
        <v>0</v>
      </c>
      <c r="N6" s="4">
        <v>23979</v>
      </c>
      <c r="O6" s="4">
        <v>23979</v>
      </c>
      <c r="P6" s="4">
        <v>0</v>
      </c>
      <c r="Q6" s="4">
        <v>807</v>
      </c>
      <c r="R6" s="4">
        <v>807</v>
      </c>
      <c r="S6" s="4">
        <v>0</v>
      </c>
      <c r="T6" s="4">
        <v>74127</v>
      </c>
      <c r="U6" s="4">
        <v>74127</v>
      </c>
      <c r="V6" s="4">
        <v>0</v>
      </c>
      <c r="W6" s="4">
        <v>98913</v>
      </c>
      <c r="X6" s="4">
        <v>98913</v>
      </c>
      <c r="Y6" s="4">
        <v>0</v>
      </c>
      <c r="Z6" s="4">
        <v>0</v>
      </c>
      <c r="AA6" s="4">
        <v>37</v>
      </c>
      <c r="AB6" s="4">
        <v>37</v>
      </c>
      <c r="AC6" s="4">
        <v>127505</v>
      </c>
      <c r="AD6" s="4">
        <v>127542</v>
      </c>
      <c r="AE6" s="4">
        <v>18570</v>
      </c>
      <c r="AF6" s="4">
        <v>74864</v>
      </c>
      <c r="AG6" s="4">
        <v>0</v>
      </c>
      <c r="AH6" s="4">
        <v>93434</v>
      </c>
      <c r="AI6" s="4">
        <v>8255</v>
      </c>
      <c r="AJ6" s="4">
        <v>13589</v>
      </c>
      <c r="AK6" s="4">
        <v>0</v>
      </c>
      <c r="AL6" s="4">
        <v>21844</v>
      </c>
      <c r="AM6" s="4">
        <v>1754</v>
      </c>
      <c r="AN6" s="4">
        <v>10460</v>
      </c>
      <c r="AO6" s="4">
        <v>0</v>
      </c>
      <c r="AP6" s="4">
        <v>12214</v>
      </c>
    </row>
    <row r="7" spans="1:42" x14ac:dyDescent="0.2">
      <c r="A7" s="1" t="s">
        <v>77</v>
      </c>
      <c r="B7" s="2" t="s">
        <v>124</v>
      </c>
      <c r="C7" s="3">
        <v>7827</v>
      </c>
      <c r="D7" s="4">
        <v>20274</v>
      </c>
      <c r="E7" s="4">
        <v>3246</v>
      </c>
      <c r="F7" s="4">
        <v>23520</v>
      </c>
      <c r="G7" s="4">
        <v>111</v>
      </c>
      <c r="H7" s="4">
        <v>1666</v>
      </c>
      <c r="I7" s="4">
        <v>4663</v>
      </c>
      <c r="J7" s="4">
        <v>7</v>
      </c>
      <c r="K7" s="1" t="s">
        <v>35</v>
      </c>
      <c r="L7" s="4">
        <v>29856</v>
      </c>
      <c r="M7" s="4">
        <v>0</v>
      </c>
      <c r="N7" s="4">
        <v>23979</v>
      </c>
      <c r="O7" s="4">
        <v>23979</v>
      </c>
      <c r="P7" s="4">
        <v>0</v>
      </c>
      <c r="Q7" s="4">
        <v>807</v>
      </c>
      <c r="R7" s="4">
        <v>807</v>
      </c>
      <c r="S7" s="4">
        <v>0</v>
      </c>
      <c r="T7" s="4">
        <v>74127</v>
      </c>
      <c r="U7" s="4">
        <v>74127</v>
      </c>
      <c r="V7" s="4">
        <v>0</v>
      </c>
      <c r="W7" s="4">
        <v>98913</v>
      </c>
      <c r="X7" s="4">
        <v>98913</v>
      </c>
      <c r="Y7" s="4">
        <v>2</v>
      </c>
      <c r="Z7" s="4">
        <v>0</v>
      </c>
      <c r="AA7" s="4">
        <v>37</v>
      </c>
      <c r="AB7" s="4">
        <v>39</v>
      </c>
      <c r="AC7" s="4">
        <v>128769</v>
      </c>
      <c r="AD7" s="4">
        <v>128808</v>
      </c>
      <c r="AE7" s="4">
        <v>20757</v>
      </c>
      <c r="AF7" s="4">
        <v>74864</v>
      </c>
      <c r="AG7" s="4">
        <v>0</v>
      </c>
      <c r="AH7" s="4">
        <v>95621</v>
      </c>
      <c r="AI7" s="4">
        <v>8220</v>
      </c>
      <c r="AJ7" s="4">
        <v>13589</v>
      </c>
      <c r="AK7" s="4">
        <v>0</v>
      </c>
      <c r="AL7" s="4">
        <v>21809</v>
      </c>
      <c r="AM7" s="4">
        <v>873</v>
      </c>
      <c r="AN7" s="4">
        <v>10460</v>
      </c>
      <c r="AO7" s="4">
        <v>0</v>
      </c>
      <c r="AP7" s="4">
        <v>11333</v>
      </c>
    </row>
    <row r="8" spans="1:42" x14ac:dyDescent="0.2">
      <c r="A8" s="1" t="s">
        <v>75</v>
      </c>
      <c r="B8" s="2" t="s">
        <v>122</v>
      </c>
      <c r="C8" s="3">
        <v>35014</v>
      </c>
      <c r="D8" s="4">
        <v>78686</v>
      </c>
      <c r="E8" s="4">
        <v>852</v>
      </c>
      <c r="F8" s="4">
        <v>79538</v>
      </c>
      <c r="G8" s="4">
        <v>107</v>
      </c>
      <c r="H8" s="4">
        <v>5406</v>
      </c>
      <c r="I8" s="4">
        <v>9529</v>
      </c>
      <c r="J8" s="4">
        <v>707</v>
      </c>
      <c r="K8" s="1" t="s">
        <v>33</v>
      </c>
      <c r="L8" s="4">
        <v>95180</v>
      </c>
      <c r="M8" s="4">
        <v>0</v>
      </c>
      <c r="N8" s="4">
        <v>23979</v>
      </c>
      <c r="O8" s="4">
        <v>23979</v>
      </c>
      <c r="P8" s="4">
        <v>0</v>
      </c>
      <c r="Q8" s="4">
        <v>807</v>
      </c>
      <c r="R8" s="4">
        <v>807</v>
      </c>
      <c r="S8" s="4">
        <v>0</v>
      </c>
      <c r="T8" s="4">
        <v>74127</v>
      </c>
      <c r="U8" s="4">
        <v>74127</v>
      </c>
      <c r="V8" s="4">
        <v>0</v>
      </c>
      <c r="W8" s="4">
        <v>98913</v>
      </c>
      <c r="X8" s="4">
        <v>98913</v>
      </c>
      <c r="Y8" s="4">
        <v>12</v>
      </c>
      <c r="Z8" s="4">
        <v>0</v>
      </c>
      <c r="AA8" s="4">
        <v>37</v>
      </c>
      <c r="AB8" s="4">
        <v>49</v>
      </c>
      <c r="AC8" s="4">
        <v>194093</v>
      </c>
      <c r="AD8" s="4">
        <v>194142</v>
      </c>
      <c r="AE8" s="4">
        <v>57925</v>
      </c>
      <c r="AF8" s="4">
        <v>74864</v>
      </c>
      <c r="AG8" s="4">
        <v>0</v>
      </c>
      <c r="AH8" s="4">
        <v>132789</v>
      </c>
      <c r="AI8" s="4">
        <v>31588</v>
      </c>
      <c r="AJ8" s="4">
        <v>13589</v>
      </c>
      <c r="AK8" s="4">
        <v>0</v>
      </c>
      <c r="AL8" s="4">
        <v>45177</v>
      </c>
      <c r="AM8" s="4">
        <v>5559</v>
      </c>
      <c r="AN8" s="4">
        <v>10460</v>
      </c>
      <c r="AO8" s="4">
        <v>0</v>
      </c>
      <c r="AP8" s="4">
        <v>16019</v>
      </c>
    </row>
    <row r="9" spans="1:42" x14ac:dyDescent="0.2">
      <c r="A9" s="1" t="s">
        <v>76</v>
      </c>
      <c r="B9" s="2" t="s">
        <v>123</v>
      </c>
      <c r="C9" s="3">
        <v>80387</v>
      </c>
      <c r="D9" s="4">
        <v>199563</v>
      </c>
      <c r="E9" s="4">
        <v>41350</v>
      </c>
      <c r="F9" s="4">
        <v>240913</v>
      </c>
      <c r="G9" s="4">
        <v>356</v>
      </c>
      <c r="H9" s="4">
        <v>16885</v>
      </c>
      <c r="I9" s="4">
        <v>23468</v>
      </c>
      <c r="J9" s="4">
        <v>255</v>
      </c>
      <c r="K9" s="1" t="s">
        <v>34</v>
      </c>
      <c r="L9" s="4">
        <v>281521</v>
      </c>
      <c r="M9" s="4">
        <v>0</v>
      </c>
      <c r="N9" s="4">
        <v>23979</v>
      </c>
      <c r="O9" s="4">
        <v>23979</v>
      </c>
      <c r="P9" s="4">
        <v>0</v>
      </c>
      <c r="Q9" s="4">
        <v>807</v>
      </c>
      <c r="R9" s="4">
        <v>807</v>
      </c>
      <c r="S9" s="4">
        <v>0</v>
      </c>
      <c r="T9" s="4">
        <v>74127</v>
      </c>
      <c r="U9" s="4">
        <v>74127</v>
      </c>
      <c r="V9" s="4">
        <v>0</v>
      </c>
      <c r="W9" s="4">
        <v>98913</v>
      </c>
      <c r="X9" s="4">
        <v>98913</v>
      </c>
      <c r="Y9" s="4">
        <v>3</v>
      </c>
      <c r="Z9" s="4">
        <v>0</v>
      </c>
      <c r="AA9" s="4">
        <v>37</v>
      </c>
      <c r="AB9" s="4">
        <v>40</v>
      </c>
      <c r="AC9" s="4">
        <v>380434</v>
      </c>
      <c r="AD9" s="4">
        <v>380474</v>
      </c>
      <c r="AE9" s="4">
        <v>172779</v>
      </c>
      <c r="AF9" s="4">
        <v>74864</v>
      </c>
      <c r="AG9" s="4">
        <v>0</v>
      </c>
      <c r="AH9" s="4">
        <v>247643</v>
      </c>
      <c r="AI9" s="4">
        <v>66621</v>
      </c>
      <c r="AJ9" s="4">
        <v>13589</v>
      </c>
      <c r="AK9" s="4">
        <v>0</v>
      </c>
      <c r="AL9" s="4">
        <v>80210</v>
      </c>
      <c r="AM9" s="4">
        <v>9891</v>
      </c>
      <c r="AN9" s="4">
        <v>10460</v>
      </c>
      <c r="AO9" s="4">
        <v>0</v>
      </c>
      <c r="AP9" s="4">
        <v>20351</v>
      </c>
    </row>
    <row r="10" spans="1:42" x14ac:dyDescent="0.2">
      <c r="A10" s="1" t="s">
        <v>78</v>
      </c>
      <c r="B10" s="2" t="s">
        <v>125</v>
      </c>
      <c r="C10" s="3">
        <v>33506</v>
      </c>
      <c r="D10" s="4">
        <v>78881</v>
      </c>
      <c r="E10" s="4">
        <v>6592</v>
      </c>
      <c r="F10" s="4">
        <v>85473</v>
      </c>
      <c r="G10" s="4">
        <v>97</v>
      </c>
      <c r="H10" s="4">
        <v>7218</v>
      </c>
      <c r="I10" s="4">
        <v>12824</v>
      </c>
      <c r="J10" s="4">
        <v>925</v>
      </c>
      <c r="K10" s="1" t="s">
        <v>36</v>
      </c>
      <c r="L10" s="4">
        <v>106440</v>
      </c>
      <c r="M10" s="4">
        <v>64</v>
      </c>
      <c r="N10" s="4">
        <v>23979</v>
      </c>
      <c r="O10" s="4">
        <v>24043</v>
      </c>
      <c r="P10" s="4">
        <v>0</v>
      </c>
      <c r="Q10" s="4">
        <v>807</v>
      </c>
      <c r="R10" s="4">
        <v>807</v>
      </c>
      <c r="S10" s="4">
        <v>175</v>
      </c>
      <c r="T10" s="4">
        <v>74127</v>
      </c>
      <c r="U10" s="4">
        <v>74302</v>
      </c>
      <c r="V10" s="4">
        <v>239</v>
      </c>
      <c r="W10" s="4">
        <v>98913</v>
      </c>
      <c r="X10" s="4">
        <v>99152</v>
      </c>
      <c r="Y10" s="4">
        <v>8</v>
      </c>
      <c r="Z10" s="4">
        <v>0</v>
      </c>
      <c r="AA10" s="4">
        <v>37</v>
      </c>
      <c r="AB10" s="4">
        <v>45</v>
      </c>
      <c r="AC10" s="4">
        <v>205592</v>
      </c>
      <c r="AD10" s="4">
        <v>205637</v>
      </c>
      <c r="AE10" s="4">
        <v>60413</v>
      </c>
      <c r="AF10" s="4">
        <v>74864</v>
      </c>
      <c r="AG10" s="4">
        <v>161</v>
      </c>
      <c r="AH10" s="4">
        <v>135438</v>
      </c>
      <c r="AI10" s="4">
        <v>37171</v>
      </c>
      <c r="AJ10" s="4">
        <v>13589</v>
      </c>
      <c r="AK10" s="4">
        <v>0</v>
      </c>
      <c r="AL10" s="4">
        <v>50760</v>
      </c>
      <c r="AM10" s="4">
        <v>7998</v>
      </c>
      <c r="AN10" s="4">
        <v>10460</v>
      </c>
      <c r="AO10" s="4">
        <v>78</v>
      </c>
      <c r="AP10" s="4">
        <v>18536</v>
      </c>
    </row>
    <row r="11" spans="1:42" x14ac:dyDescent="0.2">
      <c r="A11" s="1" t="s">
        <v>80</v>
      </c>
      <c r="B11" s="2" t="s">
        <v>127</v>
      </c>
      <c r="C11" s="3">
        <v>13146</v>
      </c>
      <c r="D11" s="4">
        <v>72516</v>
      </c>
      <c r="E11" s="4">
        <v>2573</v>
      </c>
      <c r="F11" s="4">
        <v>75089</v>
      </c>
      <c r="G11" s="4">
        <v>81</v>
      </c>
      <c r="H11" s="4">
        <v>2413</v>
      </c>
      <c r="I11" s="4">
        <v>5461</v>
      </c>
      <c r="J11" s="4">
        <v>114</v>
      </c>
      <c r="K11" s="1" t="s">
        <v>38</v>
      </c>
      <c r="L11" s="4">
        <v>83077</v>
      </c>
      <c r="M11" s="4">
        <v>3</v>
      </c>
      <c r="N11" s="4">
        <v>23979</v>
      </c>
      <c r="O11" s="4">
        <v>23982</v>
      </c>
      <c r="P11" s="4">
        <v>0</v>
      </c>
      <c r="Q11" s="4">
        <v>807</v>
      </c>
      <c r="R11" s="4">
        <v>807</v>
      </c>
      <c r="S11" s="4">
        <v>444</v>
      </c>
      <c r="T11" s="4">
        <v>74127</v>
      </c>
      <c r="U11" s="4">
        <v>74571</v>
      </c>
      <c r="V11" s="4">
        <v>447</v>
      </c>
      <c r="W11" s="4">
        <v>98913</v>
      </c>
      <c r="X11" s="4">
        <v>99360</v>
      </c>
      <c r="Y11" s="4">
        <v>6</v>
      </c>
      <c r="Z11" s="4">
        <v>0</v>
      </c>
      <c r="AA11" s="4">
        <v>37</v>
      </c>
      <c r="AB11" s="4">
        <v>43</v>
      </c>
      <c r="AC11" s="4">
        <v>182437</v>
      </c>
      <c r="AD11" s="4">
        <v>182480</v>
      </c>
      <c r="AE11" s="4">
        <v>49007</v>
      </c>
      <c r="AF11" s="4">
        <v>74864</v>
      </c>
      <c r="AG11" s="4">
        <v>444</v>
      </c>
      <c r="AH11" s="4">
        <v>124315</v>
      </c>
      <c r="AI11" s="4">
        <v>31684</v>
      </c>
      <c r="AJ11" s="4">
        <v>13589</v>
      </c>
      <c r="AK11" s="4">
        <v>0</v>
      </c>
      <c r="AL11" s="4">
        <v>45273</v>
      </c>
      <c r="AM11" s="4">
        <v>2278</v>
      </c>
      <c r="AN11" s="4">
        <v>10460</v>
      </c>
      <c r="AO11" s="4">
        <v>3</v>
      </c>
      <c r="AP11" s="4">
        <v>12741</v>
      </c>
    </row>
    <row r="12" spans="1:42" x14ac:dyDescent="0.2">
      <c r="A12" s="1" t="s">
        <v>81</v>
      </c>
      <c r="B12" s="2" t="s">
        <v>128</v>
      </c>
      <c r="C12" s="3">
        <v>47037</v>
      </c>
      <c r="D12" s="4">
        <v>84888</v>
      </c>
      <c r="E12" s="4">
        <v>1568</v>
      </c>
      <c r="F12" s="4">
        <v>86456</v>
      </c>
      <c r="G12" s="4">
        <v>155</v>
      </c>
      <c r="H12" s="4">
        <v>3723</v>
      </c>
      <c r="I12" s="4">
        <v>11067</v>
      </c>
      <c r="J12" s="4">
        <v>83</v>
      </c>
      <c r="K12" s="1" t="s">
        <v>30</v>
      </c>
      <c r="L12" s="4">
        <v>101329</v>
      </c>
      <c r="M12" s="4">
        <v>0</v>
      </c>
      <c r="N12" s="4">
        <v>23979</v>
      </c>
      <c r="O12" s="4">
        <v>23979</v>
      </c>
      <c r="P12" s="4">
        <v>0</v>
      </c>
      <c r="Q12" s="4">
        <v>807</v>
      </c>
      <c r="R12" s="4">
        <v>807</v>
      </c>
      <c r="S12" s="4">
        <v>568</v>
      </c>
      <c r="T12" s="4">
        <v>74127</v>
      </c>
      <c r="U12" s="4">
        <v>74695</v>
      </c>
      <c r="V12" s="4">
        <v>568</v>
      </c>
      <c r="W12" s="4">
        <v>98913</v>
      </c>
      <c r="X12" s="4">
        <v>99481</v>
      </c>
      <c r="Y12" s="4">
        <v>5</v>
      </c>
      <c r="Z12" s="4">
        <v>2</v>
      </c>
      <c r="AA12" s="4">
        <v>37</v>
      </c>
      <c r="AB12" s="4">
        <v>44</v>
      </c>
      <c r="AC12" s="4">
        <v>200810</v>
      </c>
      <c r="AD12" s="4">
        <v>200854</v>
      </c>
      <c r="AE12" s="4">
        <v>68229</v>
      </c>
      <c r="AF12" s="4">
        <v>74864</v>
      </c>
      <c r="AG12" s="4">
        <v>540</v>
      </c>
      <c r="AH12" s="4">
        <v>143633</v>
      </c>
      <c r="AI12" s="4">
        <v>28348</v>
      </c>
      <c r="AJ12" s="4">
        <v>13589</v>
      </c>
      <c r="AK12" s="4">
        <v>9</v>
      </c>
      <c r="AL12" s="4">
        <v>41946</v>
      </c>
      <c r="AM12" s="4">
        <v>4692</v>
      </c>
      <c r="AN12" s="4">
        <v>10460</v>
      </c>
      <c r="AO12" s="4">
        <v>19</v>
      </c>
      <c r="AP12" s="4">
        <v>15171</v>
      </c>
    </row>
    <row r="13" spans="1:42" x14ac:dyDescent="0.2">
      <c r="A13" s="1" t="s">
        <v>83</v>
      </c>
      <c r="B13" s="2" t="s">
        <v>130</v>
      </c>
      <c r="C13" s="3">
        <v>6425</v>
      </c>
      <c r="D13" s="4">
        <v>19994</v>
      </c>
      <c r="E13" s="4">
        <v>262</v>
      </c>
      <c r="F13" s="4">
        <v>20256</v>
      </c>
      <c r="G13" s="4">
        <v>12</v>
      </c>
      <c r="H13" s="4">
        <v>921</v>
      </c>
      <c r="I13" s="4">
        <v>3111</v>
      </c>
      <c r="J13" s="4">
        <v>175</v>
      </c>
      <c r="K13" s="1" t="s">
        <v>40</v>
      </c>
      <c r="L13" s="4">
        <v>24463</v>
      </c>
      <c r="M13" s="4">
        <v>0</v>
      </c>
      <c r="N13" s="4">
        <v>23979</v>
      </c>
      <c r="O13" s="4">
        <v>23979</v>
      </c>
      <c r="P13" s="4">
        <v>0</v>
      </c>
      <c r="Q13" s="4">
        <v>807</v>
      </c>
      <c r="R13" s="4">
        <v>807</v>
      </c>
      <c r="S13" s="4">
        <v>0</v>
      </c>
      <c r="T13" s="4">
        <v>74127</v>
      </c>
      <c r="U13" s="4">
        <v>74127</v>
      </c>
      <c r="V13" s="4">
        <v>0</v>
      </c>
      <c r="W13" s="4">
        <v>98913</v>
      </c>
      <c r="X13" s="4">
        <v>98913</v>
      </c>
      <c r="Y13" s="4">
        <v>0</v>
      </c>
      <c r="Z13" s="4">
        <v>0</v>
      </c>
      <c r="AA13" s="4">
        <v>37</v>
      </c>
      <c r="AB13" s="4">
        <v>37</v>
      </c>
      <c r="AC13" s="4">
        <v>123376</v>
      </c>
      <c r="AD13" s="4">
        <v>123413</v>
      </c>
      <c r="AE13" s="4">
        <v>14895</v>
      </c>
      <c r="AF13" s="4">
        <v>74864</v>
      </c>
      <c r="AG13" s="4">
        <v>0</v>
      </c>
      <c r="AH13" s="4">
        <v>89759</v>
      </c>
      <c r="AI13" s="4">
        <v>8303</v>
      </c>
      <c r="AJ13" s="4">
        <v>13589</v>
      </c>
      <c r="AK13" s="4">
        <v>0</v>
      </c>
      <c r="AL13" s="4">
        <v>21892</v>
      </c>
      <c r="AM13" s="4">
        <v>1251</v>
      </c>
      <c r="AN13" s="4">
        <v>10460</v>
      </c>
      <c r="AO13" s="4">
        <v>0</v>
      </c>
      <c r="AP13" s="4">
        <v>11711</v>
      </c>
    </row>
    <row r="14" spans="1:42" x14ac:dyDescent="0.2">
      <c r="A14" s="1" t="s">
        <v>93</v>
      </c>
      <c r="B14" s="2" t="s">
        <v>137</v>
      </c>
      <c r="C14" s="3">
        <v>4606</v>
      </c>
      <c r="D14" s="4">
        <v>29144</v>
      </c>
      <c r="E14" s="4">
        <v>745</v>
      </c>
      <c r="F14" s="4">
        <v>29889</v>
      </c>
      <c r="G14" s="4">
        <v>26</v>
      </c>
      <c r="H14" s="4">
        <v>2000</v>
      </c>
      <c r="I14" s="4">
        <v>3208</v>
      </c>
      <c r="J14" s="4">
        <v>46</v>
      </c>
      <c r="K14" s="1" t="s">
        <v>50</v>
      </c>
      <c r="L14" s="4">
        <v>35143</v>
      </c>
      <c r="M14" s="4">
        <v>11</v>
      </c>
      <c r="N14" s="4">
        <v>23979</v>
      </c>
      <c r="O14" s="4">
        <v>23990</v>
      </c>
      <c r="P14" s="4">
        <v>1</v>
      </c>
      <c r="Q14" s="4">
        <v>807</v>
      </c>
      <c r="R14" s="4">
        <v>808</v>
      </c>
      <c r="S14" s="4">
        <v>2</v>
      </c>
      <c r="T14" s="4">
        <v>74127</v>
      </c>
      <c r="U14" s="4">
        <v>74129</v>
      </c>
      <c r="V14" s="4">
        <v>14</v>
      </c>
      <c r="W14" s="4">
        <v>98913</v>
      </c>
      <c r="X14" s="4">
        <v>98927</v>
      </c>
      <c r="Y14" s="4">
        <v>0</v>
      </c>
      <c r="Z14" s="4">
        <v>0</v>
      </c>
      <c r="AA14" s="4">
        <v>37</v>
      </c>
      <c r="AB14" s="4">
        <v>37</v>
      </c>
      <c r="AC14" s="4">
        <v>134070</v>
      </c>
      <c r="AD14" s="4">
        <v>134107</v>
      </c>
      <c r="AE14" s="4">
        <v>19924</v>
      </c>
      <c r="AF14" s="4">
        <v>74864</v>
      </c>
      <c r="AG14" s="4">
        <v>9</v>
      </c>
      <c r="AH14" s="4">
        <v>94797</v>
      </c>
      <c r="AI14" s="4">
        <v>13375</v>
      </c>
      <c r="AJ14" s="4">
        <v>13589</v>
      </c>
      <c r="AK14" s="4">
        <v>1</v>
      </c>
      <c r="AL14" s="4">
        <v>26965</v>
      </c>
      <c r="AM14" s="4">
        <v>1823</v>
      </c>
      <c r="AN14" s="4">
        <v>10460</v>
      </c>
      <c r="AO14" s="4">
        <v>4</v>
      </c>
      <c r="AP14" s="4">
        <v>12287</v>
      </c>
    </row>
    <row r="15" spans="1:42" x14ac:dyDescent="0.2">
      <c r="A15" s="1" t="s">
        <v>85</v>
      </c>
      <c r="B15" s="2" t="s">
        <v>132</v>
      </c>
      <c r="C15" s="3">
        <v>4040</v>
      </c>
      <c r="D15" s="4">
        <v>21995</v>
      </c>
      <c r="E15" s="4">
        <v>340</v>
      </c>
      <c r="F15" s="4">
        <v>22335</v>
      </c>
      <c r="G15" s="4">
        <v>19</v>
      </c>
      <c r="H15" s="4">
        <v>590</v>
      </c>
      <c r="I15" s="4">
        <v>1485</v>
      </c>
      <c r="J15" s="4">
        <v>41</v>
      </c>
      <c r="K15" s="1" t="s">
        <v>42</v>
      </c>
      <c r="L15" s="4">
        <v>24451</v>
      </c>
      <c r="M15" s="4">
        <v>0</v>
      </c>
      <c r="N15" s="4">
        <v>23979</v>
      </c>
      <c r="O15" s="4">
        <v>23979</v>
      </c>
      <c r="P15" s="4">
        <v>0</v>
      </c>
      <c r="Q15" s="4">
        <v>807</v>
      </c>
      <c r="R15" s="4">
        <v>807</v>
      </c>
      <c r="S15" s="4">
        <v>0</v>
      </c>
      <c r="T15" s="4">
        <v>74127</v>
      </c>
      <c r="U15" s="4">
        <v>74127</v>
      </c>
      <c r="V15" s="4">
        <v>0</v>
      </c>
      <c r="W15" s="4">
        <v>98913</v>
      </c>
      <c r="X15" s="4">
        <v>98913</v>
      </c>
      <c r="Y15" s="4">
        <v>0</v>
      </c>
      <c r="Z15" s="4">
        <v>0</v>
      </c>
      <c r="AA15" s="4">
        <v>37</v>
      </c>
      <c r="AB15" s="4">
        <v>37</v>
      </c>
      <c r="AC15" s="4">
        <v>123364</v>
      </c>
      <c r="AD15" s="4">
        <v>123401</v>
      </c>
      <c r="AE15" s="4">
        <v>15044</v>
      </c>
      <c r="AF15" s="4">
        <v>74864</v>
      </c>
      <c r="AG15" s="4">
        <v>0</v>
      </c>
      <c r="AH15" s="4">
        <v>89908</v>
      </c>
      <c r="AI15" s="4">
        <v>9032</v>
      </c>
      <c r="AJ15" s="4">
        <v>13589</v>
      </c>
      <c r="AK15" s="4">
        <v>0</v>
      </c>
      <c r="AL15" s="4">
        <v>22621</v>
      </c>
      <c r="AM15" s="4">
        <v>1362</v>
      </c>
      <c r="AN15" s="4">
        <v>10460</v>
      </c>
      <c r="AO15" s="4">
        <v>0</v>
      </c>
      <c r="AP15" s="4">
        <v>11822</v>
      </c>
    </row>
    <row r="16" spans="1:42" x14ac:dyDescent="0.2">
      <c r="A16" s="1" t="s">
        <v>87</v>
      </c>
      <c r="B16" s="2" t="s">
        <v>132</v>
      </c>
      <c r="C16" s="3">
        <v>5706</v>
      </c>
      <c r="D16" s="4">
        <v>38776</v>
      </c>
      <c r="E16" s="4">
        <v>293</v>
      </c>
      <c r="F16" s="4">
        <v>39069</v>
      </c>
      <c r="G16" s="4">
        <v>18</v>
      </c>
      <c r="H16" s="4">
        <v>1274</v>
      </c>
      <c r="I16" s="4">
        <v>3171</v>
      </c>
      <c r="J16" s="4">
        <v>106</v>
      </c>
      <c r="K16" s="1" t="s">
        <v>44</v>
      </c>
      <c r="L16" s="4">
        <v>43620</v>
      </c>
      <c r="M16" s="4">
        <v>0</v>
      </c>
      <c r="N16" s="4">
        <v>23979</v>
      </c>
      <c r="O16" s="4">
        <v>23979</v>
      </c>
      <c r="P16" s="4">
        <v>0</v>
      </c>
      <c r="Q16" s="4">
        <v>807</v>
      </c>
      <c r="R16" s="4">
        <v>807</v>
      </c>
      <c r="S16" s="4">
        <v>0</v>
      </c>
      <c r="T16" s="4">
        <v>74127</v>
      </c>
      <c r="U16" s="4">
        <v>74127</v>
      </c>
      <c r="V16" s="4">
        <v>0</v>
      </c>
      <c r="W16" s="4">
        <v>98913</v>
      </c>
      <c r="X16" s="4">
        <v>98913</v>
      </c>
      <c r="Y16" s="4">
        <v>1</v>
      </c>
      <c r="Z16" s="4">
        <v>0</v>
      </c>
      <c r="AA16" s="4">
        <v>37</v>
      </c>
      <c r="AB16" s="4">
        <v>38</v>
      </c>
      <c r="AC16" s="4">
        <v>142533</v>
      </c>
      <c r="AD16" s="4">
        <v>142571</v>
      </c>
      <c r="AE16" s="4">
        <v>21979</v>
      </c>
      <c r="AF16" s="4">
        <v>74864</v>
      </c>
      <c r="AG16" s="4">
        <v>0</v>
      </c>
      <c r="AH16" s="4">
        <v>96843</v>
      </c>
      <c r="AI16" s="4">
        <v>18654</v>
      </c>
      <c r="AJ16" s="4">
        <v>13589</v>
      </c>
      <c r="AK16" s="4">
        <v>0</v>
      </c>
      <c r="AL16" s="4">
        <v>32243</v>
      </c>
      <c r="AM16" s="4">
        <v>2973</v>
      </c>
      <c r="AN16" s="4">
        <v>10460</v>
      </c>
      <c r="AO16" s="4">
        <v>0</v>
      </c>
      <c r="AP16" s="4">
        <v>13433</v>
      </c>
    </row>
    <row r="17" spans="1:42" x14ac:dyDescent="0.2">
      <c r="A17" s="1" t="s">
        <v>71</v>
      </c>
      <c r="B17" s="2" t="s">
        <v>118</v>
      </c>
      <c r="C17" s="3">
        <v>3108</v>
      </c>
      <c r="D17" s="4">
        <v>18062</v>
      </c>
      <c r="E17" s="4">
        <v>1152</v>
      </c>
      <c r="F17" s="4">
        <v>19214</v>
      </c>
      <c r="G17" s="4">
        <v>32</v>
      </c>
      <c r="H17" s="4">
        <v>619</v>
      </c>
      <c r="I17" s="4">
        <v>1679</v>
      </c>
      <c r="J17" s="4">
        <v>13</v>
      </c>
      <c r="K17" s="1" t="s">
        <v>31</v>
      </c>
      <c r="L17" s="4">
        <v>21525</v>
      </c>
      <c r="M17" s="4">
        <v>0</v>
      </c>
      <c r="N17" s="4">
        <v>23979</v>
      </c>
      <c r="O17" s="4">
        <v>23979</v>
      </c>
      <c r="P17" s="4">
        <v>0</v>
      </c>
      <c r="Q17" s="4">
        <v>807</v>
      </c>
      <c r="R17" s="4">
        <v>807</v>
      </c>
      <c r="S17" s="4">
        <v>0</v>
      </c>
      <c r="T17" s="4">
        <v>74127</v>
      </c>
      <c r="U17" s="4">
        <v>74127</v>
      </c>
      <c r="V17" s="4">
        <v>0</v>
      </c>
      <c r="W17" s="4">
        <v>98913</v>
      </c>
      <c r="X17" s="4">
        <v>98913</v>
      </c>
      <c r="Y17" s="4">
        <v>0</v>
      </c>
      <c r="Z17" s="4">
        <v>0</v>
      </c>
      <c r="AA17" s="4">
        <v>37</v>
      </c>
      <c r="AB17" s="4">
        <v>37</v>
      </c>
      <c r="AC17" s="4">
        <v>120438</v>
      </c>
      <c r="AD17" s="4">
        <v>120475</v>
      </c>
      <c r="AE17" s="4">
        <v>13239</v>
      </c>
      <c r="AF17" s="4">
        <v>74864</v>
      </c>
      <c r="AG17" s="4">
        <v>0</v>
      </c>
      <c r="AH17" s="4">
        <v>88103</v>
      </c>
      <c r="AI17" s="4">
        <v>7701</v>
      </c>
      <c r="AJ17" s="4">
        <v>13589</v>
      </c>
      <c r="AK17" s="4">
        <v>0</v>
      </c>
      <c r="AL17" s="4">
        <v>21290</v>
      </c>
      <c r="AM17" s="4">
        <v>585</v>
      </c>
      <c r="AN17" s="4">
        <v>10460</v>
      </c>
      <c r="AO17" s="4">
        <v>0</v>
      </c>
      <c r="AP17" s="4">
        <v>11045</v>
      </c>
    </row>
    <row r="18" spans="1:42" x14ac:dyDescent="0.2">
      <c r="A18" s="1" t="s">
        <v>92</v>
      </c>
      <c r="B18" s="2" t="s">
        <v>118</v>
      </c>
      <c r="C18" s="3">
        <v>5080</v>
      </c>
      <c r="D18" s="4">
        <v>22938</v>
      </c>
      <c r="E18" s="4">
        <v>1096</v>
      </c>
      <c r="F18" s="4">
        <v>24034</v>
      </c>
      <c r="G18" s="4">
        <v>25</v>
      </c>
      <c r="H18" s="4">
        <v>1131</v>
      </c>
      <c r="I18" s="4">
        <v>1507</v>
      </c>
      <c r="J18" s="4">
        <v>14</v>
      </c>
      <c r="K18" s="1" t="s">
        <v>49</v>
      </c>
      <c r="L18" s="4">
        <v>26686</v>
      </c>
      <c r="M18" s="4">
        <v>0</v>
      </c>
      <c r="N18" s="4">
        <v>23979</v>
      </c>
      <c r="O18" s="4">
        <v>23979</v>
      </c>
      <c r="P18" s="4">
        <v>0</v>
      </c>
      <c r="Q18" s="4">
        <v>807</v>
      </c>
      <c r="R18" s="4">
        <v>807</v>
      </c>
      <c r="S18" s="4">
        <v>50</v>
      </c>
      <c r="T18" s="4">
        <v>74127</v>
      </c>
      <c r="U18" s="4">
        <v>74177</v>
      </c>
      <c r="V18" s="4">
        <v>50</v>
      </c>
      <c r="W18" s="4">
        <v>98913</v>
      </c>
      <c r="X18" s="4">
        <v>98963</v>
      </c>
      <c r="Y18" s="4">
        <v>0</v>
      </c>
      <c r="Z18" s="4">
        <v>0</v>
      </c>
      <c r="AA18" s="4">
        <v>37</v>
      </c>
      <c r="AB18" s="4">
        <v>37</v>
      </c>
      <c r="AC18" s="4">
        <v>125649</v>
      </c>
      <c r="AD18" s="4">
        <v>125686</v>
      </c>
      <c r="AE18" s="4">
        <v>17303</v>
      </c>
      <c r="AF18" s="4">
        <v>74864</v>
      </c>
      <c r="AG18" s="4">
        <v>0</v>
      </c>
      <c r="AH18" s="4">
        <v>92167</v>
      </c>
      <c r="AI18" s="4">
        <v>7839</v>
      </c>
      <c r="AJ18" s="4">
        <v>13589</v>
      </c>
      <c r="AK18" s="4">
        <v>0</v>
      </c>
      <c r="AL18" s="4">
        <v>21428</v>
      </c>
      <c r="AM18" s="4">
        <v>1530</v>
      </c>
      <c r="AN18" s="4">
        <v>10460</v>
      </c>
      <c r="AO18" s="4">
        <v>0</v>
      </c>
      <c r="AP18" s="4">
        <v>11990</v>
      </c>
    </row>
    <row r="19" spans="1:42" x14ac:dyDescent="0.2">
      <c r="A19" s="1" t="s">
        <v>90</v>
      </c>
      <c r="B19" s="2" t="s">
        <v>135</v>
      </c>
      <c r="C19" s="3">
        <v>5405</v>
      </c>
      <c r="D19" s="4">
        <v>31554</v>
      </c>
      <c r="E19" s="4">
        <v>961</v>
      </c>
      <c r="F19" s="4">
        <v>32515</v>
      </c>
      <c r="G19" s="4">
        <v>80</v>
      </c>
      <c r="H19" s="4">
        <v>1703</v>
      </c>
      <c r="I19" s="4">
        <v>5180</v>
      </c>
      <c r="J19" s="4">
        <v>379</v>
      </c>
      <c r="K19" s="1" t="s">
        <v>47</v>
      </c>
      <c r="L19" s="4">
        <v>39777</v>
      </c>
      <c r="M19" s="4">
        <v>590</v>
      </c>
      <c r="N19" s="4">
        <v>23979</v>
      </c>
      <c r="O19" s="4">
        <v>24569</v>
      </c>
      <c r="P19" s="4">
        <v>318</v>
      </c>
      <c r="Q19" s="4">
        <v>807</v>
      </c>
      <c r="R19" s="4">
        <v>1125</v>
      </c>
      <c r="S19" s="4">
        <v>210</v>
      </c>
      <c r="T19" s="4">
        <v>74127</v>
      </c>
      <c r="U19" s="4">
        <v>74337</v>
      </c>
      <c r="V19" s="4">
        <v>1118</v>
      </c>
      <c r="W19" s="4">
        <v>98913</v>
      </c>
      <c r="X19" s="4">
        <v>100031</v>
      </c>
      <c r="Y19" s="4">
        <v>6</v>
      </c>
      <c r="Z19" s="4">
        <v>1</v>
      </c>
      <c r="AA19" s="4">
        <v>37</v>
      </c>
      <c r="AB19" s="4">
        <v>44</v>
      </c>
      <c r="AC19" s="4">
        <v>139808</v>
      </c>
      <c r="AD19" s="4">
        <v>139852</v>
      </c>
      <c r="AE19" s="4">
        <v>24411</v>
      </c>
      <c r="AF19" s="4">
        <v>74864</v>
      </c>
      <c r="AG19" s="4">
        <v>28</v>
      </c>
      <c r="AH19" s="4">
        <v>99303</v>
      </c>
      <c r="AI19" s="4">
        <v>13163</v>
      </c>
      <c r="AJ19" s="4">
        <v>13589</v>
      </c>
      <c r="AK19" s="4">
        <v>0</v>
      </c>
      <c r="AL19" s="4">
        <v>26752</v>
      </c>
      <c r="AM19" s="4">
        <v>1839</v>
      </c>
      <c r="AN19" s="4">
        <v>10460</v>
      </c>
      <c r="AO19" s="4">
        <v>14</v>
      </c>
      <c r="AP19" s="4">
        <v>12313</v>
      </c>
    </row>
    <row r="20" spans="1:42" x14ac:dyDescent="0.2">
      <c r="A20" s="1" t="s">
        <v>95</v>
      </c>
      <c r="B20" s="2" t="s">
        <v>140</v>
      </c>
      <c r="C20" s="3">
        <v>28769</v>
      </c>
      <c r="D20" s="4">
        <v>45548</v>
      </c>
      <c r="E20" s="4">
        <v>2555</v>
      </c>
      <c r="F20" s="4">
        <v>48103</v>
      </c>
      <c r="G20" s="4">
        <v>86</v>
      </c>
      <c r="H20" s="4">
        <v>1370</v>
      </c>
      <c r="I20" s="4">
        <v>2096</v>
      </c>
      <c r="J20" s="4">
        <v>14</v>
      </c>
      <c r="K20" s="1" t="s">
        <v>53</v>
      </c>
      <c r="L20" s="4">
        <v>51583</v>
      </c>
      <c r="M20" s="4">
        <v>0</v>
      </c>
      <c r="N20" s="4">
        <v>23979</v>
      </c>
      <c r="O20" s="4">
        <v>23979</v>
      </c>
      <c r="P20" s="4">
        <v>0</v>
      </c>
      <c r="Q20" s="4">
        <v>807</v>
      </c>
      <c r="R20" s="4">
        <v>807</v>
      </c>
      <c r="S20" s="4">
        <v>0</v>
      </c>
      <c r="T20" s="4">
        <v>74127</v>
      </c>
      <c r="U20" s="4">
        <v>74127</v>
      </c>
      <c r="V20" s="4">
        <v>0</v>
      </c>
      <c r="W20" s="4">
        <v>98913</v>
      </c>
      <c r="X20" s="4">
        <v>98913</v>
      </c>
      <c r="Y20" s="4">
        <v>2</v>
      </c>
      <c r="Z20" s="4">
        <v>0</v>
      </c>
      <c r="AA20" s="4">
        <v>37</v>
      </c>
      <c r="AB20" s="4">
        <v>39</v>
      </c>
      <c r="AC20" s="4">
        <v>150496</v>
      </c>
      <c r="AD20" s="4">
        <v>150535</v>
      </c>
      <c r="AE20" s="4">
        <v>26165</v>
      </c>
      <c r="AF20" s="4">
        <v>74864</v>
      </c>
      <c r="AG20" s="4">
        <v>0</v>
      </c>
      <c r="AH20" s="4">
        <v>101029</v>
      </c>
      <c r="AI20" s="4">
        <v>21589</v>
      </c>
      <c r="AJ20" s="4">
        <v>13589</v>
      </c>
      <c r="AK20" s="4">
        <v>0</v>
      </c>
      <c r="AL20" s="4">
        <v>35178</v>
      </c>
      <c r="AM20" s="4">
        <v>3829</v>
      </c>
      <c r="AN20" s="4">
        <v>10460</v>
      </c>
      <c r="AO20" s="4">
        <v>0</v>
      </c>
      <c r="AP20" s="4">
        <v>14289</v>
      </c>
    </row>
    <row r="21" spans="1:42" x14ac:dyDescent="0.2">
      <c r="A21" s="1" t="s">
        <v>94</v>
      </c>
      <c r="B21" s="2" t="s">
        <v>138</v>
      </c>
      <c r="C21" s="3">
        <v>21105</v>
      </c>
      <c r="D21" s="4">
        <v>119950</v>
      </c>
      <c r="E21" s="4">
        <v>1509</v>
      </c>
      <c r="F21" s="4">
        <v>121459</v>
      </c>
      <c r="G21" s="4">
        <v>119</v>
      </c>
      <c r="H21" s="4">
        <v>7800</v>
      </c>
      <c r="I21" s="4">
        <v>11568</v>
      </c>
      <c r="J21" s="4">
        <v>60</v>
      </c>
      <c r="K21" s="1" t="s">
        <v>51</v>
      </c>
      <c r="L21" s="4">
        <v>140887</v>
      </c>
      <c r="M21" s="4">
        <v>26</v>
      </c>
      <c r="N21" s="4">
        <v>23979</v>
      </c>
      <c r="O21" s="4">
        <v>24005</v>
      </c>
      <c r="P21" s="4">
        <v>0</v>
      </c>
      <c r="Q21" s="4">
        <v>807</v>
      </c>
      <c r="R21" s="4">
        <v>807</v>
      </c>
      <c r="S21" s="4">
        <v>2880</v>
      </c>
      <c r="T21" s="4">
        <v>74127</v>
      </c>
      <c r="U21" s="4">
        <v>77007</v>
      </c>
      <c r="V21" s="4">
        <v>2906</v>
      </c>
      <c r="W21" s="4">
        <v>98913</v>
      </c>
      <c r="X21" s="4">
        <v>101819</v>
      </c>
      <c r="Y21" s="4">
        <v>8</v>
      </c>
      <c r="Z21" s="4">
        <v>0</v>
      </c>
      <c r="AA21" s="4">
        <v>37</v>
      </c>
      <c r="AB21" s="4">
        <v>45</v>
      </c>
      <c r="AC21" s="4">
        <v>242706</v>
      </c>
      <c r="AD21" s="4">
        <v>242751</v>
      </c>
      <c r="AE21" s="4">
        <v>90410</v>
      </c>
      <c r="AF21" s="4">
        <v>74864</v>
      </c>
      <c r="AG21" s="4">
        <v>2903</v>
      </c>
      <c r="AH21" s="4">
        <v>168177</v>
      </c>
      <c r="AI21" s="4">
        <v>40075</v>
      </c>
      <c r="AJ21" s="4">
        <v>13589</v>
      </c>
      <c r="AK21" s="4">
        <v>0</v>
      </c>
      <c r="AL21" s="4">
        <v>53664</v>
      </c>
      <c r="AM21" s="4">
        <v>10383</v>
      </c>
      <c r="AN21" s="4">
        <v>10460</v>
      </c>
      <c r="AO21" s="4">
        <v>3</v>
      </c>
      <c r="AP21" s="4">
        <v>20846</v>
      </c>
    </row>
    <row r="22" spans="1:42" x14ac:dyDescent="0.2">
      <c r="A22" s="1" t="s">
        <v>73</v>
      </c>
      <c r="B22" s="2" t="s">
        <v>120</v>
      </c>
      <c r="C22" s="3">
        <v>3492</v>
      </c>
      <c r="D22" s="4">
        <v>28380</v>
      </c>
      <c r="E22" s="4">
        <v>608</v>
      </c>
      <c r="F22" s="4">
        <v>28988</v>
      </c>
      <c r="G22" s="4">
        <v>48</v>
      </c>
      <c r="H22" s="4">
        <v>814</v>
      </c>
      <c r="I22" s="4">
        <v>1660</v>
      </c>
      <c r="J22" s="4">
        <v>79</v>
      </c>
      <c r="K22" s="1" t="s">
        <v>30</v>
      </c>
      <c r="L22" s="4">
        <v>31541</v>
      </c>
      <c r="M22" s="4">
        <v>0</v>
      </c>
      <c r="N22" s="4">
        <v>23979</v>
      </c>
      <c r="O22" s="4">
        <v>23979</v>
      </c>
      <c r="P22" s="4">
        <v>0</v>
      </c>
      <c r="Q22" s="4">
        <v>807</v>
      </c>
      <c r="R22" s="4">
        <v>807</v>
      </c>
      <c r="S22" s="4">
        <v>0</v>
      </c>
      <c r="T22" s="4">
        <v>74127</v>
      </c>
      <c r="U22" s="4">
        <v>74127</v>
      </c>
      <c r="V22" s="4">
        <v>0</v>
      </c>
      <c r="W22" s="4">
        <v>98913</v>
      </c>
      <c r="X22" s="4">
        <v>98913</v>
      </c>
      <c r="Y22" s="4">
        <v>0</v>
      </c>
      <c r="Z22" s="4">
        <v>0</v>
      </c>
      <c r="AA22" s="4">
        <v>37</v>
      </c>
      <c r="AB22" s="4">
        <v>37</v>
      </c>
      <c r="AC22" s="4">
        <v>130454</v>
      </c>
      <c r="AD22" s="4">
        <v>130491</v>
      </c>
      <c r="AE22" s="4">
        <v>19510</v>
      </c>
      <c r="AF22" s="4">
        <v>74864</v>
      </c>
      <c r="AG22" s="4">
        <v>0</v>
      </c>
      <c r="AH22" s="4">
        <v>94374</v>
      </c>
      <c r="AI22" s="4">
        <v>7606</v>
      </c>
      <c r="AJ22" s="4">
        <v>13589</v>
      </c>
      <c r="AK22" s="4">
        <v>0</v>
      </c>
      <c r="AL22" s="4">
        <v>21195</v>
      </c>
      <c r="AM22" s="4">
        <v>1147</v>
      </c>
      <c r="AN22" s="4">
        <v>10460</v>
      </c>
      <c r="AO22" s="4">
        <v>0</v>
      </c>
      <c r="AP22" s="4">
        <v>11607</v>
      </c>
    </row>
    <row r="23" spans="1:42" x14ac:dyDescent="0.2">
      <c r="A23" s="1" t="s">
        <v>97</v>
      </c>
      <c r="B23" s="2" t="s">
        <v>143</v>
      </c>
      <c r="C23" s="3">
        <v>16150</v>
      </c>
      <c r="D23" s="4">
        <v>67845</v>
      </c>
      <c r="E23" s="4">
        <v>1819</v>
      </c>
      <c r="F23" s="4">
        <v>69664</v>
      </c>
      <c r="G23" s="4">
        <v>73</v>
      </c>
      <c r="H23" s="4">
        <v>2631</v>
      </c>
      <c r="I23" s="4">
        <v>4243</v>
      </c>
      <c r="J23" s="4">
        <v>69</v>
      </c>
      <c r="K23" s="1" t="s">
        <v>56</v>
      </c>
      <c r="L23" s="4">
        <v>76607</v>
      </c>
      <c r="M23" s="4">
        <v>0</v>
      </c>
      <c r="N23" s="4">
        <v>23979</v>
      </c>
      <c r="O23" s="4">
        <v>23979</v>
      </c>
      <c r="P23" s="4">
        <v>0</v>
      </c>
      <c r="Q23" s="4">
        <v>807</v>
      </c>
      <c r="R23" s="4">
        <v>807</v>
      </c>
      <c r="S23" s="4">
        <v>136</v>
      </c>
      <c r="T23" s="4">
        <v>74127</v>
      </c>
      <c r="U23" s="4">
        <v>74263</v>
      </c>
      <c r="V23" s="4">
        <v>136</v>
      </c>
      <c r="W23" s="4">
        <v>98913</v>
      </c>
      <c r="X23" s="4">
        <v>99049</v>
      </c>
      <c r="Y23" s="4">
        <v>7</v>
      </c>
      <c r="Z23" s="4">
        <v>0</v>
      </c>
      <c r="AA23" s="4">
        <v>37</v>
      </c>
      <c r="AB23" s="4">
        <v>44</v>
      </c>
      <c r="AC23" s="4">
        <v>175656</v>
      </c>
      <c r="AD23" s="4">
        <v>175700</v>
      </c>
      <c r="AE23" s="4">
        <v>52716</v>
      </c>
      <c r="AF23" s="4">
        <v>74864</v>
      </c>
      <c r="AG23" s="4">
        <v>82</v>
      </c>
      <c r="AH23" s="4">
        <v>127662</v>
      </c>
      <c r="AI23" s="4">
        <v>20018</v>
      </c>
      <c r="AJ23" s="4">
        <v>13589</v>
      </c>
      <c r="AK23" s="4">
        <v>38</v>
      </c>
      <c r="AL23" s="4">
        <v>33645</v>
      </c>
      <c r="AM23" s="4">
        <v>3844</v>
      </c>
      <c r="AN23" s="4">
        <v>10460</v>
      </c>
      <c r="AO23" s="4">
        <v>16</v>
      </c>
      <c r="AP23" s="4">
        <v>14320</v>
      </c>
    </row>
    <row r="24" spans="1:42" x14ac:dyDescent="0.2">
      <c r="A24" s="1" t="s">
        <v>186</v>
      </c>
      <c r="B24" s="2" t="s">
        <v>141</v>
      </c>
      <c r="C24" s="3">
        <v>15868</v>
      </c>
      <c r="D24" s="4">
        <v>54951</v>
      </c>
      <c r="E24" s="4">
        <v>1291</v>
      </c>
      <c r="F24" s="4">
        <v>56242</v>
      </c>
      <c r="G24" s="4">
        <v>75</v>
      </c>
      <c r="H24" s="4">
        <v>4824</v>
      </c>
      <c r="I24" s="4">
        <v>7643</v>
      </c>
      <c r="J24" s="4">
        <v>70</v>
      </c>
      <c r="K24" s="1" t="s">
        <v>54</v>
      </c>
      <c r="L24" s="4">
        <v>68779</v>
      </c>
      <c r="M24" s="4">
        <v>10</v>
      </c>
      <c r="N24" s="4">
        <v>23979</v>
      </c>
      <c r="O24" s="4">
        <v>23989</v>
      </c>
      <c r="P24" s="4">
        <v>0</v>
      </c>
      <c r="Q24" s="4">
        <v>807</v>
      </c>
      <c r="R24" s="4">
        <v>807</v>
      </c>
      <c r="S24" s="4">
        <v>30</v>
      </c>
      <c r="T24" s="4">
        <v>74127</v>
      </c>
      <c r="U24" s="4">
        <v>74157</v>
      </c>
      <c r="V24" s="4">
        <v>40</v>
      </c>
      <c r="W24" s="4">
        <v>98913</v>
      </c>
      <c r="X24" s="4">
        <v>98953</v>
      </c>
      <c r="Y24" s="4">
        <v>4</v>
      </c>
      <c r="Z24" s="4">
        <v>0</v>
      </c>
      <c r="AA24" s="4">
        <v>37</v>
      </c>
      <c r="AB24" s="4">
        <v>41</v>
      </c>
      <c r="AC24" s="4">
        <v>167732</v>
      </c>
      <c r="AD24" s="4">
        <v>167773</v>
      </c>
      <c r="AE24" s="4">
        <v>43573</v>
      </c>
      <c r="AF24" s="4">
        <v>74864</v>
      </c>
      <c r="AG24" s="4">
        <v>0</v>
      </c>
      <c r="AH24" s="4">
        <v>118437</v>
      </c>
      <c r="AI24" s="4">
        <v>23274</v>
      </c>
      <c r="AJ24" s="4">
        <v>13589</v>
      </c>
      <c r="AK24" s="4">
        <v>0</v>
      </c>
      <c r="AL24" s="4">
        <v>36863</v>
      </c>
      <c r="AM24" s="4">
        <v>1897</v>
      </c>
      <c r="AN24" s="4">
        <v>10460</v>
      </c>
      <c r="AO24" s="4">
        <v>0</v>
      </c>
      <c r="AP24" s="4">
        <v>12357</v>
      </c>
    </row>
    <row r="25" spans="1:42" x14ac:dyDescent="0.2">
      <c r="A25" s="1" t="s">
        <v>89</v>
      </c>
      <c r="B25" s="2" t="s">
        <v>134</v>
      </c>
      <c r="C25" s="3">
        <v>1051</v>
      </c>
      <c r="D25" s="4">
        <v>20828</v>
      </c>
      <c r="E25" s="4">
        <v>989</v>
      </c>
      <c r="F25" s="4">
        <v>21817</v>
      </c>
      <c r="G25" s="4">
        <v>123</v>
      </c>
      <c r="H25" s="4">
        <v>956</v>
      </c>
      <c r="I25" s="4">
        <v>4507</v>
      </c>
      <c r="J25" s="4">
        <v>378</v>
      </c>
      <c r="K25" s="1" t="s">
        <v>46</v>
      </c>
      <c r="L25" s="4">
        <v>27658</v>
      </c>
      <c r="M25" s="4">
        <v>2</v>
      </c>
      <c r="N25" s="4">
        <v>23979</v>
      </c>
      <c r="O25" s="4">
        <v>23981</v>
      </c>
      <c r="P25" s="4">
        <v>18</v>
      </c>
      <c r="Q25" s="4">
        <v>807</v>
      </c>
      <c r="R25" s="4">
        <v>825</v>
      </c>
      <c r="S25" s="4">
        <v>3</v>
      </c>
      <c r="T25" s="4">
        <v>74127</v>
      </c>
      <c r="U25" s="4">
        <v>74130</v>
      </c>
      <c r="V25" s="4">
        <v>23</v>
      </c>
      <c r="W25" s="4">
        <v>98913</v>
      </c>
      <c r="X25" s="4">
        <v>98936</v>
      </c>
      <c r="Y25" s="4">
        <v>3</v>
      </c>
      <c r="Z25" s="4">
        <v>0</v>
      </c>
      <c r="AA25" s="4">
        <v>37</v>
      </c>
      <c r="AB25" s="4">
        <v>40</v>
      </c>
      <c r="AC25" s="4">
        <v>126594</v>
      </c>
      <c r="AD25" s="4">
        <v>126634</v>
      </c>
      <c r="AE25" s="4">
        <v>19466</v>
      </c>
      <c r="AF25" s="4">
        <v>74864</v>
      </c>
      <c r="AG25" s="4">
        <v>86</v>
      </c>
      <c r="AH25" s="4">
        <v>94416</v>
      </c>
      <c r="AI25" s="4">
        <v>7106</v>
      </c>
      <c r="AJ25" s="4">
        <v>13589</v>
      </c>
      <c r="AK25" s="4">
        <v>41</v>
      </c>
      <c r="AL25" s="4">
        <v>20736</v>
      </c>
      <c r="AM25" s="4">
        <v>1071</v>
      </c>
      <c r="AN25" s="4">
        <v>10460</v>
      </c>
      <c r="AO25" s="4">
        <v>22</v>
      </c>
      <c r="AP25" s="4">
        <v>11553</v>
      </c>
    </row>
    <row r="26" spans="1:42" x14ac:dyDescent="0.2">
      <c r="A26" s="1" t="s">
        <v>98</v>
      </c>
      <c r="B26" s="2" t="s">
        <v>144</v>
      </c>
      <c r="C26" s="3">
        <v>24672</v>
      </c>
      <c r="D26" s="4">
        <v>108905</v>
      </c>
      <c r="E26" s="4">
        <v>4032</v>
      </c>
      <c r="F26" s="4">
        <v>112937</v>
      </c>
      <c r="G26" s="4">
        <v>194</v>
      </c>
      <c r="H26" s="4">
        <v>6894</v>
      </c>
      <c r="I26" s="4">
        <v>9023</v>
      </c>
      <c r="J26" s="4">
        <v>57</v>
      </c>
      <c r="K26" s="1" t="s">
        <v>57</v>
      </c>
      <c r="L26" s="4">
        <v>128911</v>
      </c>
      <c r="M26" s="4">
        <v>304</v>
      </c>
      <c r="N26" s="4">
        <v>23979</v>
      </c>
      <c r="O26" s="4">
        <v>24283</v>
      </c>
      <c r="P26" s="4">
        <v>0</v>
      </c>
      <c r="Q26" s="4">
        <v>807</v>
      </c>
      <c r="R26" s="4">
        <v>807</v>
      </c>
      <c r="S26" s="4">
        <v>608</v>
      </c>
      <c r="T26" s="4">
        <v>74127</v>
      </c>
      <c r="U26" s="4">
        <v>74735</v>
      </c>
      <c r="V26" s="4">
        <v>912</v>
      </c>
      <c r="W26" s="4">
        <v>98913</v>
      </c>
      <c r="X26" s="4">
        <v>99825</v>
      </c>
      <c r="Y26" s="4">
        <v>15</v>
      </c>
      <c r="Z26" s="4">
        <v>0</v>
      </c>
      <c r="AA26" s="4">
        <v>37</v>
      </c>
      <c r="AB26" s="4">
        <v>52</v>
      </c>
      <c r="AC26" s="4">
        <v>228736</v>
      </c>
      <c r="AD26" s="4">
        <v>228788</v>
      </c>
      <c r="AE26" s="4">
        <v>80360</v>
      </c>
      <c r="AF26" s="4">
        <v>74864</v>
      </c>
      <c r="AG26" s="4">
        <v>608</v>
      </c>
      <c r="AH26" s="4">
        <v>155832</v>
      </c>
      <c r="AI26" s="4">
        <v>44395</v>
      </c>
      <c r="AJ26" s="4">
        <v>13589</v>
      </c>
      <c r="AK26" s="4">
        <v>15</v>
      </c>
      <c r="AL26" s="4">
        <v>57999</v>
      </c>
      <c r="AM26" s="4">
        <v>4117</v>
      </c>
      <c r="AN26" s="4">
        <v>10460</v>
      </c>
      <c r="AO26" s="4">
        <v>15</v>
      </c>
      <c r="AP26" s="4">
        <v>14592</v>
      </c>
    </row>
    <row r="27" spans="1:42" x14ac:dyDescent="0.2">
      <c r="A27" s="1" t="s">
        <v>79</v>
      </c>
      <c r="B27" s="2" t="s">
        <v>126</v>
      </c>
      <c r="C27" s="3">
        <v>1090</v>
      </c>
      <c r="D27" s="4">
        <v>11073</v>
      </c>
      <c r="E27" s="4">
        <v>240</v>
      </c>
      <c r="F27" s="4">
        <v>11313</v>
      </c>
      <c r="G27" s="4">
        <v>10</v>
      </c>
      <c r="H27" s="4">
        <v>572</v>
      </c>
      <c r="I27" s="4">
        <v>2004</v>
      </c>
      <c r="J27" s="4">
        <v>39</v>
      </c>
      <c r="K27" s="1" t="s">
        <v>37</v>
      </c>
      <c r="L27" s="4">
        <v>13928</v>
      </c>
      <c r="M27" s="4">
        <v>0</v>
      </c>
      <c r="N27" s="4">
        <v>23979</v>
      </c>
      <c r="O27" s="4">
        <v>23979</v>
      </c>
      <c r="P27" s="4">
        <v>0</v>
      </c>
      <c r="Q27" s="4">
        <v>807</v>
      </c>
      <c r="R27" s="4">
        <v>807</v>
      </c>
      <c r="S27" s="4">
        <v>0</v>
      </c>
      <c r="T27" s="4">
        <v>74127</v>
      </c>
      <c r="U27" s="4">
        <v>74127</v>
      </c>
      <c r="V27" s="4">
        <v>0</v>
      </c>
      <c r="W27" s="4">
        <v>98913</v>
      </c>
      <c r="X27" s="4">
        <v>98913</v>
      </c>
      <c r="Y27" s="4">
        <v>0</v>
      </c>
      <c r="Z27" s="4">
        <v>0</v>
      </c>
      <c r="AA27" s="4">
        <v>37</v>
      </c>
      <c r="AB27" s="4">
        <v>37</v>
      </c>
      <c r="AC27" s="4">
        <v>112841</v>
      </c>
      <c r="AD27" s="4">
        <v>112878</v>
      </c>
      <c r="AE27" s="4">
        <v>8053</v>
      </c>
      <c r="AF27" s="4">
        <v>74864</v>
      </c>
      <c r="AG27" s="4">
        <v>0</v>
      </c>
      <c r="AH27" s="4">
        <v>82917</v>
      </c>
      <c r="AI27" s="4">
        <v>5210</v>
      </c>
      <c r="AJ27" s="4">
        <v>13589</v>
      </c>
      <c r="AK27" s="4">
        <v>0</v>
      </c>
      <c r="AL27" s="4">
        <v>18799</v>
      </c>
      <c r="AM27" s="4">
        <v>665</v>
      </c>
      <c r="AN27" s="4">
        <v>10460</v>
      </c>
      <c r="AO27" s="4">
        <v>0</v>
      </c>
      <c r="AP27" s="4">
        <v>11125</v>
      </c>
    </row>
    <row r="28" spans="1:42" x14ac:dyDescent="0.2">
      <c r="A28" s="1" t="s">
        <v>99</v>
      </c>
      <c r="B28" s="2" t="s">
        <v>126</v>
      </c>
      <c r="C28" s="3">
        <v>24487</v>
      </c>
      <c r="D28" s="4">
        <v>91479</v>
      </c>
      <c r="E28" s="4">
        <v>10534</v>
      </c>
      <c r="F28" s="4">
        <v>102013</v>
      </c>
      <c r="G28" s="4">
        <v>134</v>
      </c>
      <c r="H28" s="4">
        <v>5397</v>
      </c>
      <c r="I28" s="4">
        <v>8450</v>
      </c>
      <c r="J28" s="4">
        <v>10212</v>
      </c>
      <c r="K28" s="1" t="s">
        <v>58</v>
      </c>
      <c r="L28" s="4">
        <v>126072</v>
      </c>
      <c r="M28" s="4">
        <v>0</v>
      </c>
      <c r="N28" s="4">
        <v>23979</v>
      </c>
      <c r="O28" s="4">
        <v>23979</v>
      </c>
      <c r="P28" s="4">
        <v>0</v>
      </c>
      <c r="Q28" s="4">
        <v>807</v>
      </c>
      <c r="R28" s="4">
        <v>807</v>
      </c>
      <c r="S28" s="4">
        <v>113</v>
      </c>
      <c r="T28" s="4">
        <v>74127</v>
      </c>
      <c r="U28" s="4">
        <v>74240</v>
      </c>
      <c r="V28" s="4">
        <v>113</v>
      </c>
      <c r="W28" s="4">
        <v>98913</v>
      </c>
      <c r="X28" s="4">
        <v>99026</v>
      </c>
      <c r="Y28" s="4">
        <v>13</v>
      </c>
      <c r="Z28" s="4">
        <v>1</v>
      </c>
      <c r="AA28" s="4">
        <v>37</v>
      </c>
      <c r="AB28" s="4">
        <v>51</v>
      </c>
      <c r="AC28" s="4">
        <v>225098</v>
      </c>
      <c r="AD28" s="4">
        <v>225149</v>
      </c>
      <c r="AE28" s="4">
        <v>79522</v>
      </c>
      <c r="AF28" s="4">
        <v>74864</v>
      </c>
      <c r="AG28" s="4">
        <v>113</v>
      </c>
      <c r="AH28" s="4">
        <v>154499</v>
      </c>
      <c r="AI28" s="4">
        <v>31434</v>
      </c>
      <c r="AJ28" s="4">
        <v>13589</v>
      </c>
      <c r="AK28" s="4">
        <v>0</v>
      </c>
      <c r="AL28" s="4">
        <v>45023</v>
      </c>
      <c r="AM28" s="4">
        <v>4081</v>
      </c>
      <c r="AN28" s="4">
        <v>10460</v>
      </c>
      <c r="AO28" s="4">
        <v>0</v>
      </c>
      <c r="AP28" s="4">
        <v>14541</v>
      </c>
    </row>
    <row r="29" spans="1:42" x14ac:dyDescent="0.2">
      <c r="A29" s="1" t="s">
        <v>114</v>
      </c>
      <c r="B29" s="2" t="s">
        <v>126</v>
      </c>
      <c r="C29" s="3">
        <v>908</v>
      </c>
      <c r="D29" s="4">
        <v>8292</v>
      </c>
      <c r="E29" s="4">
        <v>27</v>
      </c>
      <c r="F29" s="4">
        <v>8319</v>
      </c>
      <c r="G29" s="4">
        <v>22</v>
      </c>
      <c r="H29" s="4">
        <v>292</v>
      </c>
      <c r="I29" s="4">
        <v>712</v>
      </c>
      <c r="J29" s="4">
        <v>0</v>
      </c>
      <c r="K29" s="1" t="s">
        <v>30</v>
      </c>
      <c r="L29" s="4">
        <v>9323</v>
      </c>
      <c r="M29" s="4">
        <v>0</v>
      </c>
      <c r="N29" s="4">
        <v>23979</v>
      </c>
      <c r="O29" s="4">
        <v>23979</v>
      </c>
      <c r="P29" s="4">
        <v>0</v>
      </c>
      <c r="Q29" s="4">
        <v>807</v>
      </c>
      <c r="R29" s="4">
        <v>807</v>
      </c>
      <c r="S29" s="4">
        <v>0</v>
      </c>
      <c r="T29" s="4">
        <v>74127</v>
      </c>
      <c r="U29" s="4">
        <v>74127</v>
      </c>
      <c r="V29" s="4">
        <v>0</v>
      </c>
      <c r="W29" s="4">
        <v>98913</v>
      </c>
      <c r="X29" s="4">
        <v>98913</v>
      </c>
      <c r="Y29" s="4">
        <v>0</v>
      </c>
      <c r="Z29" s="4">
        <v>0</v>
      </c>
      <c r="AA29" s="4">
        <v>37</v>
      </c>
      <c r="AB29" s="4">
        <v>37</v>
      </c>
      <c r="AC29" s="4">
        <v>108236</v>
      </c>
      <c r="AD29" s="4">
        <v>108273</v>
      </c>
      <c r="AE29" s="4">
        <v>5192</v>
      </c>
      <c r="AF29" s="4">
        <v>74864</v>
      </c>
      <c r="AG29" s="4">
        <v>0</v>
      </c>
      <c r="AH29" s="4">
        <v>80056</v>
      </c>
      <c r="AI29" s="4">
        <v>3723</v>
      </c>
      <c r="AJ29" s="4">
        <v>13589</v>
      </c>
      <c r="AK29" s="4">
        <v>0</v>
      </c>
      <c r="AL29" s="4">
        <v>17312</v>
      </c>
      <c r="AM29" s="4">
        <v>408</v>
      </c>
      <c r="AN29" s="4">
        <v>10460</v>
      </c>
      <c r="AO29" s="4">
        <v>0</v>
      </c>
      <c r="AP29" s="4">
        <v>10868</v>
      </c>
    </row>
    <row r="30" spans="1:42" x14ac:dyDescent="0.2">
      <c r="A30" s="1" t="s">
        <v>96</v>
      </c>
      <c r="B30" s="2" t="s">
        <v>142</v>
      </c>
      <c r="C30" s="3">
        <v>32078</v>
      </c>
      <c r="D30" s="4">
        <v>97327</v>
      </c>
      <c r="E30" s="4">
        <v>15065</v>
      </c>
      <c r="F30" s="4">
        <v>112392</v>
      </c>
      <c r="G30" s="4">
        <v>73</v>
      </c>
      <c r="H30" s="4">
        <v>5436</v>
      </c>
      <c r="I30" s="4">
        <v>7701</v>
      </c>
      <c r="J30" s="4">
        <v>119</v>
      </c>
      <c r="K30" s="1" t="s">
        <v>55</v>
      </c>
      <c r="L30" s="4">
        <v>125648</v>
      </c>
      <c r="M30" s="4">
        <v>0</v>
      </c>
      <c r="N30" s="4">
        <v>23979</v>
      </c>
      <c r="O30" s="4">
        <v>23979</v>
      </c>
      <c r="P30" s="4">
        <v>0</v>
      </c>
      <c r="Q30" s="4">
        <v>807</v>
      </c>
      <c r="R30" s="4">
        <v>807</v>
      </c>
      <c r="S30" s="4">
        <v>0</v>
      </c>
      <c r="T30" s="4">
        <v>74127</v>
      </c>
      <c r="U30" s="4">
        <v>74127</v>
      </c>
      <c r="V30" s="4">
        <v>0</v>
      </c>
      <c r="W30" s="4">
        <v>98913</v>
      </c>
      <c r="X30" s="4">
        <v>98913</v>
      </c>
      <c r="Y30" s="4">
        <v>5</v>
      </c>
      <c r="Z30" s="4">
        <v>0</v>
      </c>
      <c r="AA30" s="4">
        <v>37</v>
      </c>
      <c r="AB30" s="4">
        <v>42</v>
      </c>
      <c r="AC30" s="4">
        <v>224561</v>
      </c>
      <c r="AD30" s="4">
        <v>224603</v>
      </c>
      <c r="AE30" s="4">
        <v>90960</v>
      </c>
      <c r="AF30" s="4">
        <v>74864</v>
      </c>
      <c r="AG30" s="4">
        <v>0</v>
      </c>
      <c r="AH30" s="4">
        <v>165824</v>
      </c>
      <c r="AI30" s="4">
        <v>29929</v>
      </c>
      <c r="AJ30" s="4">
        <v>13589</v>
      </c>
      <c r="AK30" s="4">
        <v>0</v>
      </c>
      <c r="AL30" s="4">
        <v>43518</v>
      </c>
      <c r="AM30" s="4">
        <v>4741</v>
      </c>
      <c r="AN30" s="4">
        <v>10460</v>
      </c>
      <c r="AO30" s="4">
        <v>0</v>
      </c>
      <c r="AP30" s="4">
        <v>15201</v>
      </c>
    </row>
    <row r="31" spans="1:42" x14ac:dyDescent="0.2">
      <c r="A31" s="1" t="s">
        <v>101</v>
      </c>
      <c r="B31" s="2" t="s">
        <v>145</v>
      </c>
      <c r="C31" s="3">
        <v>11967</v>
      </c>
      <c r="D31" s="4">
        <v>47028</v>
      </c>
      <c r="E31" s="4">
        <v>1277</v>
      </c>
      <c r="F31" s="4">
        <v>48305</v>
      </c>
      <c r="G31" s="4">
        <v>39</v>
      </c>
      <c r="H31" s="4">
        <v>1726</v>
      </c>
      <c r="I31" s="4">
        <v>4239</v>
      </c>
      <c r="J31" s="4">
        <v>31</v>
      </c>
      <c r="K31" s="1" t="s">
        <v>60</v>
      </c>
      <c r="L31" s="4">
        <v>54301</v>
      </c>
      <c r="M31" s="4">
        <v>0</v>
      </c>
      <c r="N31" s="4">
        <v>23979</v>
      </c>
      <c r="O31" s="4">
        <v>23979</v>
      </c>
      <c r="P31" s="4">
        <v>0</v>
      </c>
      <c r="Q31" s="4">
        <v>807</v>
      </c>
      <c r="R31" s="4">
        <v>807</v>
      </c>
      <c r="S31" s="4">
        <v>0</v>
      </c>
      <c r="T31" s="4">
        <v>74127</v>
      </c>
      <c r="U31" s="4">
        <v>74127</v>
      </c>
      <c r="V31" s="4">
        <v>0</v>
      </c>
      <c r="W31" s="4">
        <v>98913</v>
      </c>
      <c r="X31" s="4">
        <v>98913</v>
      </c>
      <c r="Y31" s="4">
        <v>4</v>
      </c>
      <c r="Z31" s="4">
        <v>0</v>
      </c>
      <c r="AA31" s="4">
        <v>37</v>
      </c>
      <c r="AB31" s="4">
        <v>41</v>
      </c>
      <c r="AC31" s="4">
        <v>153214</v>
      </c>
      <c r="AD31" s="4">
        <v>153255</v>
      </c>
      <c r="AE31" s="4">
        <v>37547</v>
      </c>
      <c r="AF31" s="4">
        <v>74864</v>
      </c>
      <c r="AG31" s="4">
        <v>0</v>
      </c>
      <c r="AH31" s="4">
        <v>112411</v>
      </c>
      <c r="AI31" s="4">
        <v>13750</v>
      </c>
      <c r="AJ31" s="4">
        <v>13589</v>
      </c>
      <c r="AK31" s="4">
        <v>0</v>
      </c>
      <c r="AL31" s="4">
        <v>27339</v>
      </c>
      <c r="AM31" s="4">
        <v>2983</v>
      </c>
      <c r="AN31" s="4">
        <v>10460</v>
      </c>
      <c r="AO31" s="4">
        <v>0</v>
      </c>
      <c r="AP31" s="4">
        <v>13443</v>
      </c>
    </row>
    <row r="32" spans="1:42" x14ac:dyDescent="0.2">
      <c r="A32" s="1" t="s">
        <v>103</v>
      </c>
      <c r="B32" s="2" t="s">
        <v>146</v>
      </c>
      <c r="C32" s="3">
        <v>71148</v>
      </c>
      <c r="D32" s="4">
        <v>100546</v>
      </c>
      <c r="E32" s="4">
        <v>476</v>
      </c>
      <c r="F32" s="4">
        <v>101022</v>
      </c>
      <c r="G32" s="4">
        <v>118</v>
      </c>
      <c r="H32" s="4">
        <v>1928</v>
      </c>
      <c r="I32" s="4">
        <v>8047</v>
      </c>
      <c r="J32" s="4">
        <v>0</v>
      </c>
      <c r="K32" s="1" t="s">
        <v>30</v>
      </c>
      <c r="L32" s="4">
        <v>110997</v>
      </c>
      <c r="M32" s="4">
        <v>0</v>
      </c>
      <c r="N32" s="4">
        <v>23979</v>
      </c>
      <c r="O32" s="4">
        <v>23979</v>
      </c>
      <c r="P32" s="4">
        <v>0</v>
      </c>
      <c r="Q32" s="4">
        <v>807</v>
      </c>
      <c r="R32" s="4">
        <v>807</v>
      </c>
      <c r="S32" s="4">
        <v>0</v>
      </c>
      <c r="T32" s="4">
        <v>74127</v>
      </c>
      <c r="U32" s="4">
        <v>74127</v>
      </c>
      <c r="V32" s="4">
        <v>0</v>
      </c>
      <c r="W32" s="4">
        <v>98913</v>
      </c>
      <c r="X32" s="4">
        <v>98913</v>
      </c>
      <c r="Y32" s="4">
        <v>6</v>
      </c>
      <c r="Z32" s="4">
        <v>0</v>
      </c>
      <c r="AA32" s="4">
        <v>37</v>
      </c>
      <c r="AB32" s="4">
        <v>43</v>
      </c>
      <c r="AC32" s="4">
        <v>209910</v>
      </c>
      <c r="AD32" s="4">
        <v>209953</v>
      </c>
      <c r="AE32" s="4">
        <v>69810</v>
      </c>
      <c r="AF32" s="4">
        <v>74864</v>
      </c>
      <c r="AG32" s="4">
        <v>0</v>
      </c>
      <c r="AH32" s="4">
        <v>144674</v>
      </c>
      <c r="AI32" s="4">
        <v>30692</v>
      </c>
      <c r="AJ32" s="4">
        <v>13589</v>
      </c>
      <c r="AK32" s="4">
        <v>0</v>
      </c>
      <c r="AL32" s="4">
        <v>44281</v>
      </c>
      <c r="AM32" s="4">
        <v>10512</v>
      </c>
      <c r="AN32" s="4">
        <v>10460</v>
      </c>
      <c r="AO32" s="4">
        <v>0</v>
      </c>
      <c r="AP32" s="4">
        <v>20972</v>
      </c>
    </row>
    <row r="33" spans="1:42" x14ac:dyDescent="0.2">
      <c r="A33" s="1" t="s">
        <v>105</v>
      </c>
      <c r="B33" s="2" t="s">
        <v>148</v>
      </c>
      <c r="C33" s="3">
        <v>17389</v>
      </c>
      <c r="D33" s="4">
        <v>56214</v>
      </c>
      <c r="E33" s="4">
        <v>1121</v>
      </c>
      <c r="F33" s="4">
        <v>57335</v>
      </c>
      <c r="G33" s="4">
        <v>73</v>
      </c>
      <c r="H33" s="4">
        <v>2265</v>
      </c>
      <c r="I33" s="4">
        <v>3174</v>
      </c>
      <c r="J33" s="4">
        <v>49</v>
      </c>
      <c r="K33" s="1" t="s">
        <v>63</v>
      </c>
      <c r="L33" s="4">
        <v>62823</v>
      </c>
      <c r="M33" s="4">
        <v>0</v>
      </c>
      <c r="N33" s="4">
        <v>23979</v>
      </c>
      <c r="O33" s="4">
        <v>23979</v>
      </c>
      <c r="P33" s="4">
        <v>0</v>
      </c>
      <c r="Q33" s="4">
        <v>807</v>
      </c>
      <c r="R33" s="4">
        <v>807</v>
      </c>
      <c r="S33" s="4">
        <v>0</v>
      </c>
      <c r="T33" s="4">
        <v>74127</v>
      </c>
      <c r="U33" s="4">
        <v>74127</v>
      </c>
      <c r="V33" s="4">
        <v>0</v>
      </c>
      <c r="W33" s="4">
        <v>98913</v>
      </c>
      <c r="X33" s="4">
        <v>98913</v>
      </c>
      <c r="Y33" s="4">
        <v>3</v>
      </c>
      <c r="Z33" s="4">
        <v>0</v>
      </c>
      <c r="AA33" s="4">
        <v>37</v>
      </c>
      <c r="AB33" s="4">
        <v>40</v>
      </c>
      <c r="AC33" s="4">
        <v>161736</v>
      </c>
      <c r="AD33" s="4">
        <v>161776</v>
      </c>
      <c r="AE33" s="4">
        <v>33324</v>
      </c>
      <c r="AF33" s="4">
        <v>74864</v>
      </c>
      <c r="AG33" s="4">
        <v>0</v>
      </c>
      <c r="AH33" s="4">
        <v>108188</v>
      </c>
      <c r="AI33" s="4">
        <v>24325</v>
      </c>
      <c r="AJ33" s="4">
        <v>13589</v>
      </c>
      <c r="AK33" s="4">
        <v>0</v>
      </c>
      <c r="AL33" s="4">
        <v>37914</v>
      </c>
      <c r="AM33" s="4">
        <v>5171</v>
      </c>
      <c r="AN33" s="4">
        <v>10460</v>
      </c>
      <c r="AO33" s="4">
        <v>0</v>
      </c>
      <c r="AP33" s="4">
        <v>15631</v>
      </c>
    </row>
    <row r="34" spans="1:42" x14ac:dyDescent="0.2">
      <c r="A34" s="1" t="s">
        <v>106</v>
      </c>
      <c r="B34" s="2" t="s">
        <v>149</v>
      </c>
      <c r="C34" s="3">
        <v>129613</v>
      </c>
      <c r="D34" s="4">
        <v>250854</v>
      </c>
      <c r="E34" s="4">
        <v>5124</v>
      </c>
      <c r="F34" s="4">
        <v>255978</v>
      </c>
      <c r="G34" s="4">
        <v>266</v>
      </c>
      <c r="H34" s="4">
        <v>5507</v>
      </c>
      <c r="I34" s="4">
        <v>25517</v>
      </c>
      <c r="J34" s="4">
        <v>186</v>
      </c>
      <c r="K34" s="1" t="s">
        <v>30</v>
      </c>
      <c r="L34" s="4">
        <v>287188</v>
      </c>
      <c r="M34" s="4">
        <v>0</v>
      </c>
      <c r="N34" s="4">
        <v>23979</v>
      </c>
      <c r="O34" s="4">
        <v>23979</v>
      </c>
      <c r="P34" s="4">
        <v>0</v>
      </c>
      <c r="Q34" s="4">
        <v>807</v>
      </c>
      <c r="R34" s="4">
        <v>807</v>
      </c>
      <c r="S34" s="4">
        <v>0</v>
      </c>
      <c r="T34" s="4">
        <v>74127</v>
      </c>
      <c r="U34" s="4">
        <v>74127</v>
      </c>
      <c r="V34" s="4">
        <v>0</v>
      </c>
      <c r="W34" s="4">
        <v>98913</v>
      </c>
      <c r="X34" s="4">
        <v>98913</v>
      </c>
      <c r="Y34" s="4">
        <v>1</v>
      </c>
      <c r="Z34" s="4">
        <v>0</v>
      </c>
      <c r="AA34" s="4">
        <v>37</v>
      </c>
      <c r="AB34" s="4">
        <v>38</v>
      </c>
      <c r="AC34" s="4">
        <v>386101</v>
      </c>
      <c r="AD34" s="4">
        <v>386139</v>
      </c>
      <c r="AE34" s="4">
        <v>147118</v>
      </c>
      <c r="AF34" s="4">
        <v>74864</v>
      </c>
      <c r="AG34" s="4">
        <v>0</v>
      </c>
      <c r="AH34" s="4">
        <v>221982</v>
      </c>
      <c r="AI34" s="4">
        <v>120310</v>
      </c>
      <c r="AJ34" s="4">
        <v>13589</v>
      </c>
      <c r="AK34" s="4">
        <v>0</v>
      </c>
      <c r="AL34" s="4">
        <v>133899</v>
      </c>
      <c r="AM34" s="4">
        <v>19697</v>
      </c>
      <c r="AN34" s="4">
        <v>10460</v>
      </c>
      <c r="AO34" s="4">
        <v>0</v>
      </c>
      <c r="AP34" s="4">
        <v>30157</v>
      </c>
    </row>
    <row r="35" spans="1:42" x14ac:dyDescent="0.2">
      <c r="A35" s="1" t="s">
        <v>107</v>
      </c>
      <c r="B35" s="2" t="s">
        <v>149</v>
      </c>
      <c r="C35" s="3">
        <v>178042</v>
      </c>
      <c r="D35" s="4">
        <v>298133</v>
      </c>
      <c r="E35" s="4">
        <v>2749</v>
      </c>
      <c r="F35" s="4">
        <v>300882</v>
      </c>
      <c r="G35" s="4">
        <v>81</v>
      </c>
      <c r="H35" s="4">
        <v>12200</v>
      </c>
      <c r="I35" s="4">
        <v>5046</v>
      </c>
      <c r="J35" s="4">
        <v>536</v>
      </c>
      <c r="K35" s="1" t="s">
        <v>30</v>
      </c>
      <c r="L35" s="4">
        <v>318664</v>
      </c>
      <c r="M35" s="4">
        <v>0</v>
      </c>
      <c r="N35" s="4">
        <v>23979</v>
      </c>
      <c r="O35" s="4">
        <v>23979</v>
      </c>
      <c r="P35" s="4">
        <v>0</v>
      </c>
      <c r="Q35" s="4">
        <v>807</v>
      </c>
      <c r="R35" s="4">
        <v>807</v>
      </c>
      <c r="S35" s="4">
        <v>0</v>
      </c>
      <c r="T35" s="4">
        <v>74127</v>
      </c>
      <c r="U35" s="4">
        <v>74127</v>
      </c>
      <c r="V35" s="4">
        <v>0</v>
      </c>
      <c r="W35" s="4">
        <v>98913</v>
      </c>
      <c r="X35" s="4">
        <v>98913</v>
      </c>
      <c r="Y35" s="4">
        <v>10</v>
      </c>
      <c r="Z35" s="4">
        <v>1</v>
      </c>
      <c r="AA35" s="4">
        <v>37</v>
      </c>
      <c r="AB35" s="4">
        <v>48</v>
      </c>
      <c r="AC35" s="4">
        <v>417577</v>
      </c>
      <c r="AD35" s="4">
        <v>417625</v>
      </c>
      <c r="AE35" s="4">
        <v>273665</v>
      </c>
      <c r="AF35" s="4">
        <v>74864</v>
      </c>
      <c r="AG35" s="4">
        <v>0</v>
      </c>
      <c r="AH35" s="4">
        <v>348529</v>
      </c>
      <c r="AI35" s="4">
        <v>40499</v>
      </c>
      <c r="AJ35" s="4">
        <v>13589</v>
      </c>
      <c r="AK35" s="4">
        <v>0</v>
      </c>
      <c r="AL35" s="4">
        <v>54088</v>
      </c>
      <c r="AM35" s="4">
        <v>4500</v>
      </c>
      <c r="AN35" s="4">
        <v>10460</v>
      </c>
      <c r="AO35" s="4">
        <v>0</v>
      </c>
      <c r="AP35" s="4">
        <v>14960</v>
      </c>
    </row>
    <row r="36" spans="1:42" x14ac:dyDescent="0.2">
      <c r="A36" s="1" t="s">
        <v>74</v>
      </c>
      <c r="B36" s="2" t="s">
        <v>121</v>
      </c>
      <c r="C36" s="3">
        <v>7708</v>
      </c>
      <c r="D36" s="4">
        <v>20791</v>
      </c>
      <c r="E36" s="4">
        <v>1335</v>
      </c>
      <c r="F36" s="4">
        <v>22126</v>
      </c>
      <c r="G36" s="4">
        <v>27</v>
      </c>
      <c r="H36" s="4">
        <v>779</v>
      </c>
      <c r="I36" s="4">
        <v>1817</v>
      </c>
      <c r="J36" s="4">
        <v>70</v>
      </c>
      <c r="K36" s="1" t="s">
        <v>30</v>
      </c>
      <c r="L36" s="4">
        <v>24792</v>
      </c>
      <c r="M36" s="4">
        <v>0</v>
      </c>
      <c r="N36" s="4">
        <v>23979</v>
      </c>
      <c r="O36" s="4">
        <v>23979</v>
      </c>
      <c r="P36" s="4">
        <v>0</v>
      </c>
      <c r="Q36" s="4">
        <v>807</v>
      </c>
      <c r="R36" s="4">
        <v>807</v>
      </c>
      <c r="S36" s="4">
        <v>0</v>
      </c>
      <c r="T36" s="4">
        <v>74127</v>
      </c>
      <c r="U36" s="4">
        <v>74127</v>
      </c>
      <c r="V36" s="4">
        <v>0</v>
      </c>
      <c r="W36" s="4">
        <v>98913</v>
      </c>
      <c r="X36" s="4">
        <v>98913</v>
      </c>
      <c r="Y36" s="4">
        <v>0</v>
      </c>
      <c r="Z36" s="4">
        <v>0</v>
      </c>
      <c r="AA36" s="4">
        <v>37</v>
      </c>
      <c r="AB36" s="4">
        <v>37</v>
      </c>
      <c r="AC36" s="4">
        <v>123705</v>
      </c>
      <c r="AD36" s="4">
        <v>123742</v>
      </c>
      <c r="AE36" s="4">
        <v>14434</v>
      </c>
      <c r="AF36" s="4">
        <v>74864</v>
      </c>
      <c r="AG36" s="4">
        <v>0</v>
      </c>
      <c r="AH36" s="4">
        <v>89298</v>
      </c>
      <c r="AI36" s="4">
        <v>9471</v>
      </c>
      <c r="AJ36" s="4">
        <v>13589</v>
      </c>
      <c r="AK36" s="4">
        <v>0</v>
      </c>
      <c r="AL36" s="4">
        <v>23060</v>
      </c>
      <c r="AM36" s="4">
        <v>859</v>
      </c>
      <c r="AN36" s="4">
        <v>10460</v>
      </c>
      <c r="AO36" s="4">
        <v>0</v>
      </c>
      <c r="AP36" s="4">
        <v>11319</v>
      </c>
    </row>
    <row r="37" spans="1:42" x14ac:dyDescent="0.2">
      <c r="A37" s="1" t="s">
        <v>88</v>
      </c>
      <c r="B37" s="2" t="s">
        <v>133</v>
      </c>
      <c r="C37" s="3">
        <v>4391</v>
      </c>
      <c r="D37" s="4">
        <v>32574</v>
      </c>
      <c r="E37" s="4">
        <v>1183</v>
      </c>
      <c r="F37" s="4">
        <v>33757</v>
      </c>
      <c r="G37" s="4">
        <v>35</v>
      </c>
      <c r="H37" s="4">
        <v>1163</v>
      </c>
      <c r="I37" s="4">
        <v>4065</v>
      </c>
      <c r="J37" s="4">
        <v>225</v>
      </c>
      <c r="K37" s="1" t="s">
        <v>45</v>
      </c>
      <c r="L37" s="4">
        <v>39210</v>
      </c>
      <c r="M37" s="4">
        <v>0</v>
      </c>
      <c r="N37" s="4">
        <v>23979</v>
      </c>
      <c r="O37" s="4">
        <v>23979</v>
      </c>
      <c r="P37" s="4">
        <v>0</v>
      </c>
      <c r="Q37" s="4">
        <v>807</v>
      </c>
      <c r="R37" s="4">
        <v>807</v>
      </c>
      <c r="S37" s="4">
        <v>0</v>
      </c>
      <c r="T37" s="4">
        <v>74127</v>
      </c>
      <c r="U37" s="4">
        <v>74127</v>
      </c>
      <c r="V37" s="4">
        <v>0</v>
      </c>
      <c r="W37" s="4">
        <v>98913</v>
      </c>
      <c r="X37" s="4">
        <v>98913</v>
      </c>
      <c r="Y37" s="4">
        <v>7</v>
      </c>
      <c r="Z37" s="4">
        <v>0</v>
      </c>
      <c r="AA37" s="4">
        <v>37</v>
      </c>
      <c r="AB37" s="4">
        <v>44</v>
      </c>
      <c r="AC37" s="4">
        <v>138123</v>
      </c>
      <c r="AD37" s="4">
        <v>138167</v>
      </c>
      <c r="AE37" s="4">
        <v>24427</v>
      </c>
      <c r="AF37" s="4">
        <v>74864</v>
      </c>
      <c r="AG37" s="4">
        <v>0</v>
      </c>
      <c r="AH37" s="4">
        <v>99291</v>
      </c>
      <c r="AI37" s="4">
        <v>12196</v>
      </c>
      <c r="AJ37" s="4">
        <v>13589</v>
      </c>
      <c r="AK37" s="4">
        <v>0</v>
      </c>
      <c r="AL37" s="4">
        <v>25785</v>
      </c>
      <c r="AM37" s="4">
        <v>2362</v>
      </c>
      <c r="AN37" s="4">
        <v>10460</v>
      </c>
      <c r="AO37" s="4">
        <v>0</v>
      </c>
      <c r="AP37" s="4">
        <v>12822</v>
      </c>
    </row>
    <row r="38" spans="1:42" x14ac:dyDescent="0.2">
      <c r="A38" s="1" t="s">
        <v>100</v>
      </c>
      <c r="B38" s="2" t="s">
        <v>133</v>
      </c>
      <c r="C38" s="3">
        <v>5938</v>
      </c>
      <c r="D38" s="4">
        <v>32115</v>
      </c>
      <c r="E38" s="4">
        <v>1019</v>
      </c>
      <c r="F38" s="4">
        <v>33134</v>
      </c>
      <c r="G38" s="4">
        <v>80</v>
      </c>
      <c r="H38" s="4">
        <v>1232</v>
      </c>
      <c r="I38" s="4">
        <v>2799</v>
      </c>
      <c r="J38" s="4">
        <v>61</v>
      </c>
      <c r="K38" s="1" t="s">
        <v>59</v>
      </c>
      <c r="L38" s="4">
        <v>37226</v>
      </c>
      <c r="M38" s="4">
        <v>0</v>
      </c>
      <c r="N38" s="4">
        <v>23979</v>
      </c>
      <c r="O38" s="4">
        <v>23979</v>
      </c>
      <c r="P38" s="4">
        <v>0</v>
      </c>
      <c r="Q38" s="4">
        <v>807</v>
      </c>
      <c r="R38" s="4">
        <v>807</v>
      </c>
      <c r="S38" s="4">
        <v>0</v>
      </c>
      <c r="T38" s="4">
        <v>74127</v>
      </c>
      <c r="U38" s="4">
        <v>74127</v>
      </c>
      <c r="V38" s="4">
        <v>0</v>
      </c>
      <c r="W38" s="4">
        <v>98913</v>
      </c>
      <c r="X38" s="4">
        <v>98913</v>
      </c>
      <c r="Y38" s="4">
        <v>0</v>
      </c>
      <c r="Z38" s="4">
        <v>0</v>
      </c>
      <c r="AA38" s="4">
        <v>37</v>
      </c>
      <c r="AB38" s="4">
        <v>37</v>
      </c>
      <c r="AC38" s="4">
        <v>136139</v>
      </c>
      <c r="AD38" s="4">
        <v>136176</v>
      </c>
      <c r="AE38" s="4">
        <v>20445</v>
      </c>
      <c r="AF38" s="4">
        <v>74864</v>
      </c>
      <c r="AG38" s="4">
        <v>0</v>
      </c>
      <c r="AH38" s="4">
        <v>95309</v>
      </c>
      <c r="AI38" s="4">
        <v>13994</v>
      </c>
      <c r="AJ38" s="4">
        <v>13589</v>
      </c>
      <c r="AK38" s="4">
        <v>0</v>
      </c>
      <c r="AL38" s="4">
        <v>27583</v>
      </c>
      <c r="AM38" s="4">
        <v>2787</v>
      </c>
      <c r="AN38" s="4">
        <v>10460</v>
      </c>
      <c r="AO38" s="4">
        <v>0</v>
      </c>
      <c r="AP38" s="4">
        <v>13247</v>
      </c>
    </row>
    <row r="39" spans="1:42" x14ac:dyDescent="0.2">
      <c r="A39" s="1" t="s">
        <v>82</v>
      </c>
      <c r="B39" s="2" t="s">
        <v>129</v>
      </c>
      <c r="C39" s="3">
        <v>7263</v>
      </c>
      <c r="D39" s="4">
        <v>47705</v>
      </c>
      <c r="E39" s="4">
        <v>5254</v>
      </c>
      <c r="F39" s="4">
        <v>52959</v>
      </c>
      <c r="G39" s="4">
        <v>85</v>
      </c>
      <c r="H39" s="4">
        <v>1709</v>
      </c>
      <c r="I39" s="4">
        <v>5119</v>
      </c>
      <c r="J39" s="4">
        <v>170</v>
      </c>
      <c r="K39" s="1" t="s">
        <v>39</v>
      </c>
      <c r="L39" s="4">
        <v>59957</v>
      </c>
      <c r="M39" s="4">
        <v>0</v>
      </c>
      <c r="N39" s="4">
        <v>23979</v>
      </c>
      <c r="O39" s="4">
        <v>23979</v>
      </c>
      <c r="P39" s="4">
        <v>0</v>
      </c>
      <c r="Q39" s="4">
        <v>807</v>
      </c>
      <c r="R39" s="4">
        <v>807</v>
      </c>
      <c r="S39" s="4">
        <v>0</v>
      </c>
      <c r="T39" s="4">
        <v>74127</v>
      </c>
      <c r="U39" s="4">
        <v>74127</v>
      </c>
      <c r="V39" s="4">
        <v>0</v>
      </c>
      <c r="W39" s="4">
        <v>98913</v>
      </c>
      <c r="X39" s="4">
        <v>98913</v>
      </c>
      <c r="Y39" s="4">
        <v>1</v>
      </c>
      <c r="Z39" s="4">
        <v>0</v>
      </c>
      <c r="AA39" s="4">
        <v>37</v>
      </c>
      <c r="AB39" s="4">
        <v>38</v>
      </c>
      <c r="AC39" s="4">
        <v>158870</v>
      </c>
      <c r="AD39" s="4">
        <v>158908</v>
      </c>
      <c r="AE39" s="4">
        <v>37988</v>
      </c>
      <c r="AF39" s="4">
        <v>74864</v>
      </c>
      <c r="AG39" s="4">
        <v>0</v>
      </c>
      <c r="AH39" s="4">
        <v>112852</v>
      </c>
      <c r="AI39" s="4">
        <v>19919</v>
      </c>
      <c r="AJ39" s="4">
        <v>13589</v>
      </c>
      <c r="AK39" s="4">
        <v>0</v>
      </c>
      <c r="AL39" s="4">
        <v>33508</v>
      </c>
      <c r="AM39" s="4">
        <v>2036</v>
      </c>
      <c r="AN39" s="4">
        <v>10460</v>
      </c>
      <c r="AO39" s="4">
        <v>0</v>
      </c>
      <c r="AP39" s="4">
        <v>12496</v>
      </c>
    </row>
    <row r="40" spans="1:42" x14ac:dyDescent="0.2">
      <c r="A40" s="1" t="s">
        <v>86</v>
      </c>
      <c r="B40" s="2" t="s">
        <v>129</v>
      </c>
      <c r="C40" s="3">
        <v>14167</v>
      </c>
      <c r="D40" s="4">
        <v>62831</v>
      </c>
      <c r="E40" s="4">
        <v>3665</v>
      </c>
      <c r="F40" s="4">
        <v>66496</v>
      </c>
      <c r="G40" s="4">
        <v>96</v>
      </c>
      <c r="H40" s="4">
        <v>2788</v>
      </c>
      <c r="I40" s="4">
        <v>7039</v>
      </c>
      <c r="J40" s="4">
        <v>272</v>
      </c>
      <c r="K40" s="1" t="s">
        <v>43</v>
      </c>
      <c r="L40" s="4">
        <v>76595</v>
      </c>
      <c r="M40" s="4">
        <v>805</v>
      </c>
      <c r="N40" s="4">
        <v>23979</v>
      </c>
      <c r="O40" s="4">
        <v>24784</v>
      </c>
      <c r="P40" s="4">
        <v>2750</v>
      </c>
      <c r="Q40" s="4">
        <v>807</v>
      </c>
      <c r="R40" s="4">
        <v>3557</v>
      </c>
      <c r="S40" s="4">
        <v>522</v>
      </c>
      <c r="T40" s="4">
        <v>74127</v>
      </c>
      <c r="U40" s="4">
        <v>74649</v>
      </c>
      <c r="V40" s="4">
        <v>4077</v>
      </c>
      <c r="W40" s="4">
        <v>98913</v>
      </c>
      <c r="X40" s="4">
        <v>102990</v>
      </c>
      <c r="Y40" s="4">
        <v>14</v>
      </c>
      <c r="Z40" s="4">
        <v>0</v>
      </c>
      <c r="AA40" s="4">
        <v>37</v>
      </c>
      <c r="AB40" s="4">
        <v>51</v>
      </c>
      <c r="AC40" s="4">
        <v>179585</v>
      </c>
      <c r="AD40" s="4">
        <v>179636</v>
      </c>
      <c r="AE40" s="4">
        <v>44104</v>
      </c>
      <c r="AF40" s="4">
        <v>74864</v>
      </c>
      <c r="AG40" s="4">
        <v>4006</v>
      </c>
      <c r="AH40" s="4">
        <v>122974</v>
      </c>
      <c r="AI40" s="4">
        <v>20921</v>
      </c>
      <c r="AJ40" s="4">
        <v>13589</v>
      </c>
      <c r="AK40" s="4">
        <v>0</v>
      </c>
      <c r="AL40" s="4">
        <v>34510</v>
      </c>
      <c r="AM40" s="4">
        <v>11570</v>
      </c>
      <c r="AN40" s="4">
        <v>10460</v>
      </c>
      <c r="AO40" s="4">
        <v>11</v>
      </c>
      <c r="AP40" s="4">
        <v>22041</v>
      </c>
    </row>
    <row r="41" spans="1:42" x14ac:dyDescent="0.2">
      <c r="A41" s="1" t="s">
        <v>109</v>
      </c>
      <c r="B41" s="2" t="s">
        <v>151</v>
      </c>
      <c r="C41" s="3">
        <v>30639</v>
      </c>
      <c r="D41" s="4">
        <v>76460</v>
      </c>
      <c r="E41" s="4">
        <v>3397</v>
      </c>
      <c r="F41" s="4">
        <v>79857</v>
      </c>
      <c r="G41" s="4">
        <v>135</v>
      </c>
      <c r="H41" s="4">
        <v>4984</v>
      </c>
      <c r="I41" s="4">
        <v>4636</v>
      </c>
      <c r="J41" s="4">
        <v>84</v>
      </c>
      <c r="K41" s="1" t="s">
        <v>30</v>
      </c>
      <c r="L41" s="4">
        <v>89561</v>
      </c>
      <c r="M41" s="4">
        <v>886</v>
      </c>
      <c r="N41" s="4">
        <v>23979</v>
      </c>
      <c r="O41" s="4">
        <v>24865</v>
      </c>
      <c r="P41" s="4">
        <v>380</v>
      </c>
      <c r="Q41" s="4">
        <v>807</v>
      </c>
      <c r="R41" s="4">
        <v>1187</v>
      </c>
      <c r="S41" s="4">
        <v>466</v>
      </c>
      <c r="T41" s="4">
        <v>74127</v>
      </c>
      <c r="U41" s="4">
        <v>74593</v>
      </c>
      <c r="V41" s="4">
        <v>1732</v>
      </c>
      <c r="W41" s="4">
        <v>98913</v>
      </c>
      <c r="X41" s="4">
        <v>100645</v>
      </c>
      <c r="Y41" s="4">
        <v>2</v>
      </c>
      <c r="Z41" s="4">
        <v>0</v>
      </c>
      <c r="AA41" s="4">
        <v>37</v>
      </c>
      <c r="AB41" s="4">
        <v>39</v>
      </c>
      <c r="AC41" s="4">
        <v>190206</v>
      </c>
      <c r="AD41" s="4">
        <v>190245</v>
      </c>
      <c r="AE41" s="4">
        <v>54348</v>
      </c>
      <c r="AF41" s="4">
        <v>74864</v>
      </c>
      <c r="AG41" s="4">
        <v>0</v>
      </c>
      <c r="AH41" s="4">
        <v>129212</v>
      </c>
      <c r="AI41" s="4">
        <v>29471</v>
      </c>
      <c r="AJ41" s="4">
        <v>13589</v>
      </c>
      <c r="AK41" s="4">
        <v>0</v>
      </c>
      <c r="AL41" s="4">
        <v>43060</v>
      </c>
      <c r="AM41" s="4">
        <v>5693</v>
      </c>
      <c r="AN41" s="4">
        <v>10460</v>
      </c>
      <c r="AO41" s="4">
        <v>0</v>
      </c>
      <c r="AP41" s="4">
        <v>16153</v>
      </c>
    </row>
    <row r="42" spans="1:42" x14ac:dyDescent="0.2">
      <c r="A42" s="1" t="s">
        <v>110</v>
      </c>
      <c r="B42" s="2" t="s">
        <v>152</v>
      </c>
      <c r="C42" s="3">
        <v>15780</v>
      </c>
      <c r="D42" s="4">
        <v>48527</v>
      </c>
      <c r="E42" s="4">
        <v>1576</v>
      </c>
      <c r="F42" s="4">
        <v>50103</v>
      </c>
      <c r="G42" s="4">
        <v>52</v>
      </c>
      <c r="H42" s="4">
        <v>4286</v>
      </c>
      <c r="I42" s="4">
        <v>4667</v>
      </c>
      <c r="J42" s="4">
        <v>221</v>
      </c>
      <c r="K42" s="1" t="s">
        <v>65</v>
      </c>
      <c r="L42" s="4">
        <v>59277</v>
      </c>
      <c r="M42" s="4">
        <v>0</v>
      </c>
      <c r="N42" s="4">
        <v>23979</v>
      </c>
      <c r="O42" s="4">
        <v>23979</v>
      </c>
      <c r="P42" s="4">
        <v>0</v>
      </c>
      <c r="Q42" s="4">
        <v>807</v>
      </c>
      <c r="R42" s="4">
        <v>807</v>
      </c>
      <c r="S42" s="4">
        <v>0</v>
      </c>
      <c r="T42" s="4">
        <v>74127</v>
      </c>
      <c r="U42" s="4">
        <v>74127</v>
      </c>
      <c r="V42" s="4">
        <v>0</v>
      </c>
      <c r="W42" s="4">
        <v>98913</v>
      </c>
      <c r="X42" s="4">
        <v>98913</v>
      </c>
      <c r="Y42" s="4">
        <v>1</v>
      </c>
      <c r="Z42" s="4">
        <v>0</v>
      </c>
      <c r="AA42" s="4">
        <v>37</v>
      </c>
      <c r="AB42" s="4">
        <v>38</v>
      </c>
      <c r="AC42" s="4">
        <v>158190</v>
      </c>
      <c r="AD42" s="4">
        <v>158228</v>
      </c>
      <c r="AE42" s="4">
        <v>34497</v>
      </c>
      <c r="AF42" s="4">
        <v>74864</v>
      </c>
      <c r="AG42" s="4">
        <v>0</v>
      </c>
      <c r="AH42" s="4">
        <v>109361</v>
      </c>
      <c r="AI42" s="4">
        <v>19860</v>
      </c>
      <c r="AJ42" s="4">
        <v>13589</v>
      </c>
      <c r="AK42" s="4">
        <v>0</v>
      </c>
      <c r="AL42" s="4">
        <v>33449</v>
      </c>
      <c r="AM42" s="4">
        <v>4739</v>
      </c>
      <c r="AN42" s="4">
        <v>10460</v>
      </c>
      <c r="AO42" s="4">
        <v>0</v>
      </c>
      <c r="AP42" s="4">
        <v>15199</v>
      </c>
    </row>
    <row r="43" spans="1:42" x14ac:dyDescent="0.2">
      <c r="A43" s="1" t="s">
        <v>84</v>
      </c>
      <c r="B43" s="2" t="s">
        <v>131</v>
      </c>
      <c r="C43" s="3">
        <v>10611</v>
      </c>
      <c r="D43" s="4">
        <v>17904</v>
      </c>
      <c r="E43" s="4">
        <v>537</v>
      </c>
      <c r="F43" s="4">
        <v>18441</v>
      </c>
      <c r="G43" s="4">
        <v>41</v>
      </c>
      <c r="H43" s="4">
        <v>1417</v>
      </c>
      <c r="I43" s="4">
        <v>3543</v>
      </c>
      <c r="J43" s="4">
        <v>9</v>
      </c>
      <c r="K43" s="1" t="s">
        <v>41</v>
      </c>
      <c r="L43" s="4">
        <v>23410</v>
      </c>
      <c r="M43" s="4">
        <v>0</v>
      </c>
      <c r="N43" s="4">
        <v>23979</v>
      </c>
      <c r="O43" s="4">
        <v>23979</v>
      </c>
      <c r="P43" s="4">
        <v>0</v>
      </c>
      <c r="Q43" s="4">
        <v>807</v>
      </c>
      <c r="R43" s="4">
        <v>807</v>
      </c>
      <c r="S43" s="4">
        <v>0</v>
      </c>
      <c r="T43" s="4">
        <v>74127</v>
      </c>
      <c r="U43" s="4">
        <v>74127</v>
      </c>
      <c r="V43" s="4">
        <v>0</v>
      </c>
      <c r="W43" s="4">
        <v>98913</v>
      </c>
      <c r="X43" s="4">
        <v>98913</v>
      </c>
      <c r="Y43" s="4">
        <v>3</v>
      </c>
      <c r="Z43" s="4">
        <v>0</v>
      </c>
      <c r="AA43" s="4">
        <v>37</v>
      </c>
      <c r="AB43" s="4">
        <v>40</v>
      </c>
      <c r="AC43" s="4">
        <v>122323</v>
      </c>
      <c r="AD43" s="4">
        <v>122363</v>
      </c>
      <c r="AE43" s="4">
        <v>15939</v>
      </c>
      <c r="AF43" s="4">
        <v>74864</v>
      </c>
      <c r="AG43" s="4">
        <v>1</v>
      </c>
      <c r="AH43" s="4">
        <v>90804</v>
      </c>
      <c r="AI43" s="4">
        <v>6659</v>
      </c>
      <c r="AJ43" s="4">
        <v>13589</v>
      </c>
      <c r="AK43" s="4">
        <v>2</v>
      </c>
      <c r="AL43" s="4">
        <v>20250</v>
      </c>
      <c r="AM43" s="4">
        <v>804</v>
      </c>
      <c r="AN43" s="4">
        <v>10460</v>
      </c>
      <c r="AO43" s="4">
        <v>0</v>
      </c>
      <c r="AP43" s="4">
        <v>11264</v>
      </c>
    </row>
    <row r="44" spans="1:42" x14ac:dyDescent="0.2">
      <c r="A44" s="1" t="s">
        <v>104</v>
      </c>
      <c r="B44" s="2" t="s">
        <v>147</v>
      </c>
      <c r="C44" s="3">
        <v>2544</v>
      </c>
      <c r="D44" s="4">
        <v>17020</v>
      </c>
      <c r="E44" s="4">
        <v>475</v>
      </c>
      <c r="F44" s="4">
        <v>17495</v>
      </c>
      <c r="G44" s="4">
        <v>25</v>
      </c>
      <c r="H44" s="4">
        <v>276</v>
      </c>
      <c r="I44" s="4">
        <v>1857</v>
      </c>
      <c r="J44" s="4">
        <v>8</v>
      </c>
      <c r="K44" s="1" t="s">
        <v>62</v>
      </c>
      <c r="L44" s="4">
        <v>19636</v>
      </c>
      <c r="M44" s="4">
        <v>0</v>
      </c>
      <c r="N44" s="4">
        <v>23979</v>
      </c>
      <c r="O44" s="4">
        <v>23979</v>
      </c>
      <c r="P44" s="4">
        <v>0</v>
      </c>
      <c r="Q44" s="4">
        <v>807</v>
      </c>
      <c r="R44" s="4">
        <v>807</v>
      </c>
      <c r="S44" s="4">
        <v>0</v>
      </c>
      <c r="T44" s="4">
        <v>74127</v>
      </c>
      <c r="U44" s="4">
        <v>74127</v>
      </c>
      <c r="V44" s="4">
        <v>0</v>
      </c>
      <c r="W44" s="4">
        <v>98913</v>
      </c>
      <c r="X44" s="4">
        <v>98913</v>
      </c>
      <c r="Y44" s="4">
        <v>0</v>
      </c>
      <c r="Z44" s="4">
        <v>0</v>
      </c>
      <c r="AA44" s="4">
        <v>37</v>
      </c>
      <c r="AB44" s="4">
        <v>37</v>
      </c>
      <c r="AC44" s="4">
        <v>118549</v>
      </c>
      <c r="AD44" s="4">
        <v>118586</v>
      </c>
      <c r="AE44" s="4">
        <v>13236</v>
      </c>
      <c r="AF44" s="4">
        <v>74864</v>
      </c>
      <c r="AG44" s="4">
        <v>0</v>
      </c>
      <c r="AH44" s="4">
        <v>88100</v>
      </c>
      <c r="AI44" s="4">
        <v>5905</v>
      </c>
      <c r="AJ44" s="4">
        <v>13589</v>
      </c>
      <c r="AK44" s="4">
        <v>0</v>
      </c>
      <c r="AL44" s="4">
        <v>19494</v>
      </c>
      <c r="AM44" s="4">
        <v>487</v>
      </c>
      <c r="AN44" s="4">
        <v>10460</v>
      </c>
      <c r="AO44" s="4">
        <v>0</v>
      </c>
      <c r="AP44" s="4">
        <v>10947</v>
      </c>
    </row>
    <row r="45" spans="1:42" x14ac:dyDescent="0.2">
      <c r="A45" s="1" t="s">
        <v>111</v>
      </c>
      <c r="B45" s="2" t="s">
        <v>147</v>
      </c>
      <c r="C45" s="3">
        <v>80128</v>
      </c>
      <c r="D45" s="4">
        <v>124418</v>
      </c>
      <c r="E45" s="4">
        <v>6978</v>
      </c>
      <c r="F45" s="4">
        <v>131396</v>
      </c>
      <c r="G45" s="4">
        <v>219</v>
      </c>
      <c r="H45" s="4">
        <v>5498</v>
      </c>
      <c r="I45" s="4">
        <v>14153</v>
      </c>
      <c r="J45" s="4">
        <v>2352</v>
      </c>
      <c r="K45" s="1" t="s">
        <v>66</v>
      </c>
      <c r="L45" s="4">
        <v>153399</v>
      </c>
      <c r="M45" s="4">
        <v>288</v>
      </c>
      <c r="N45" s="4">
        <v>23979</v>
      </c>
      <c r="O45" s="4">
        <v>24267</v>
      </c>
      <c r="P45" s="4">
        <v>0</v>
      </c>
      <c r="Q45" s="4">
        <v>807</v>
      </c>
      <c r="R45" s="4">
        <v>807</v>
      </c>
      <c r="S45" s="4">
        <v>928</v>
      </c>
      <c r="T45" s="4">
        <v>74127</v>
      </c>
      <c r="U45" s="4">
        <v>75055</v>
      </c>
      <c r="V45" s="4">
        <v>1216</v>
      </c>
      <c r="W45" s="4">
        <v>98913</v>
      </c>
      <c r="X45" s="4">
        <v>100129</v>
      </c>
      <c r="Y45" s="4">
        <v>15</v>
      </c>
      <c r="Z45" s="4">
        <v>0</v>
      </c>
      <c r="AA45" s="4">
        <v>37</v>
      </c>
      <c r="AB45" s="4">
        <v>52</v>
      </c>
      <c r="AC45" s="4">
        <v>253528</v>
      </c>
      <c r="AD45" s="4">
        <v>253580</v>
      </c>
      <c r="AE45" s="4">
        <v>92747</v>
      </c>
      <c r="AF45" s="4">
        <v>74864</v>
      </c>
      <c r="AG45" s="4">
        <v>977</v>
      </c>
      <c r="AH45" s="4">
        <v>168588</v>
      </c>
      <c r="AI45" s="4">
        <v>50205</v>
      </c>
      <c r="AJ45" s="4">
        <v>13589</v>
      </c>
      <c r="AK45" s="4">
        <v>87</v>
      </c>
      <c r="AL45" s="4">
        <v>63881</v>
      </c>
      <c r="AM45" s="4">
        <v>8171</v>
      </c>
      <c r="AN45" s="4">
        <v>10460</v>
      </c>
      <c r="AO45" s="4">
        <v>152</v>
      </c>
      <c r="AP45" s="4">
        <v>18783</v>
      </c>
    </row>
    <row r="46" spans="1:42" x14ac:dyDescent="0.2">
      <c r="A46" s="1" t="s">
        <v>250</v>
      </c>
      <c r="B46" s="2" t="s">
        <v>139</v>
      </c>
      <c r="C46" s="3">
        <v>6135</v>
      </c>
      <c r="D46" s="4">
        <v>22472</v>
      </c>
      <c r="E46" s="4">
        <v>297</v>
      </c>
      <c r="F46" s="4">
        <v>22769</v>
      </c>
      <c r="G46" s="4">
        <v>46</v>
      </c>
      <c r="H46" s="4">
        <v>728</v>
      </c>
      <c r="I46" s="4">
        <v>3975</v>
      </c>
      <c r="J46" s="4">
        <v>12</v>
      </c>
      <c r="K46" s="1" t="s">
        <v>52</v>
      </c>
      <c r="L46" s="4">
        <v>27484</v>
      </c>
      <c r="M46" s="4">
        <v>0</v>
      </c>
      <c r="N46" s="4">
        <v>23979</v>
      </c>
      <c r="O46" s="4">
        <v>23979</v>
      </c>
      <c r="P46" s="4">
        <v>0</v>
      </c>
      <c r="Q46" s="4">
        <v>807</v>
      </c>
      <c r="R46" s="4">
        <v>807</v>
      </c>
      <c r="S46" s="4">
        <v>2</v>
      </c>
      <c r="T46" s="4">
        <v>74127</v>
      </c>
      <c r="U46" s="4">
        <v>74129</v>
      </c>
      <c r="V46" s="4">
        <v>2</v>
      </c>
      <c r="W46" s="4">
        <v>98913</v>
      </c>
      <c r="X46" s="4">
        <v>98915</v>
      </c>
      <c r="Y46" s="4">
        <v>8</v>
      </c>
      <c r="Z46" s="4">
        <v>0</v>
      </c>
      <c r="AA46" s="4">
        <v>37</v>
      </c>
      <c r="AB46" s="4">
        <v>45</v>
      </c>
      <c r="AC46" s="4">
        <v>126399</v>
      </c>
      <c r="AD46" s="4">
        <v>126444</v>
      </c>
      <c r="AE46" s="4">
        <v>13646</v>
      </c>
      <c r="AF46" s="4">
        <v>74864</v>
      </c>
      <c r="AG46" s="4">
        <v>1</v>
      </c>
      <c r="AH46" s="4">
        <v>88511</v>
      </c>
      <c r="AI46" s="4">
        <v>12198</v>
      </c>
      <c r="AJ46" s="4">
        <v>13589</v>
      </c>
      <c r="AK46" s="4">
        <v>0</v>
      </c>
      <c r="AL46" s="4">
        <v>25787</v>
      </c>
      <c r="AM46" s="4">
        <v>1632</v>
      </c>
      <c r="AN46" s="4">
        <v>10460</v>
      </c>
      <c r="AO46" s="4">
        <v>1</v>
      </c>
      <c r="AP46" s="4">
        <v>12093</v>
      </c>
    </row>
    <row r="47" spans="1:42" x14ac:dyDescent="0.2">
      <c r="A47" s="1" t="s">
        <v>112</v>
      </c>
      <c r="B47" s="2" t="s">
        <v>153</v>
      </c>
      <c r="C47" s="3">
        <v>29191</v>
      </c>
      <c r="D47" s="4">
        <v>64357</v>
      </c>
      <c r="E47" s="4">
        <v>952</v>
      </c>
      <c r="F47" s="4">
        <v>65309</v>
      </c>
      <c r="G47" s="4">
        <v>73</v>
      </c>
      <c r="H47" s="4">
        <v>2136</v>
      </c>
      <c r="I47" s="4">
        <v>4878</v>
      </c>
      <c r="J47" s="4">
        <v>1385</v>
      </c>
      <c r="K47" s="1" t="s">
        <v>67</v>
      </c>
      <c r="L47" s="4">
        <v>73708</v>
      </c>
      <c r="M47" s="4">
        <v>0</v>
      </c>
      <c r="N47" s="4">
        <v>23979</v>
      </c>
      <c r="O47" s="4">
        <v>23979</v>
      </c>
      <c r="P47" s="4">
        <v>0</v>
      </c>
      <c r="Q47" s="4">
        <v>807</v>
      </c>
      <c r="R47" s="4">
        <v>807</v>
      </c>
      <c r="S47" s="4">
        <v>0</v>
      </c>
      <c r="T47" s="4">
        <v>74127</v>
      </c>
      <c r="U47" s="4">
        <v>74127</v>
      </c>
      <c r="V47" s="4">
        <v>0</v>
      </c>
      <c r="W47" s="4">
        <v>98913</v>
      </c>
      <c r="X47" s="4">
        <v>98913</v>
      </c>
      <c r="Y47" s="4">
        <v>1</v>
      </c>
      <c r="Z47" s="4">
        <v>0</v>
      </c>
      <c r="AA47" s="4">
        <v>37</v>
      </c>
      <c r="AB47" s="4">
        <v>38</v>
      </c>
      <c r="AC47" s="4">
        <v>172621</v>
      </c>
      <c r="AD47" s="4">
        <v>172659</v>
      </c>
      <c r="AE47" s="4">
        <v>47508</v>
      </c>
      <c r="AF47" s="4">
        <v>74864</v>
      </c>
      <c r="AG47" s="4">
        <v>0</v>
      </c>
      <c r="AH47" s="4">
        <v>122372</v>
      </c>
      <c r="AI47" s="4">
        <v>22778</v>
      </c>
      <c r="AJ47" s="4">
        <v>13589</v>
      </c>
      <c r="AK47" s="4">
        <v>0</v>
      </c>
      <c r="AL47" s="4">
        <v>36367</v>
      </c>
      <c r="AM47" s="4">
        <v>2141</v>
      </c>
      <c r="AN47" s="4">
        <v>10460</v>
      </c>
      <c r="AO47" s="4">
        <v>0</v>
      </c>
      <c r="AP47" s="4">
        <v>12601</v>
      </c>
    </row>
    <row r="48" spans="1:42" x14ac:dyDescent="0.2">
      <c r="A48" s="1" t="s">
        <v>113</v>
      </c>
      <c r="B48" s="2" t="s">
        <v>154</v>
      </c>
      <c r="C48" s="3">
        <v>22787</v>
      </c>
      <c r="D48" s="4">
        <v>97429</v>
      </c>
      <c r="E48" s="4">
        <v>1946</v>
      </c>
      <c r="F48" s="4">
        <v>99375</v>
      </c>
      <c r="G48" s="4">
        <v>149</v>
      </c>
      <c r="H48" s="4">
        <v>6946</v>
      </c>
      <c r="I48" s="4">
        <v>7283</v>
      </c>
      <c r="J48" s="4">
        <v>124</v>
      </c>
      <c r="K48" s="1" t="s">
        <v>68</v>
      </c>
      <c r="L48" s="4">
        <v>113728</v>
      </c>
      <c r="M48" s="4">
        <v>0</v>
      </c>
      <c r="N48" s="4">
        <v>23979</v>
      </c>
      <c r="O48" s="4">
        <v>23979</v>
      </c>
      <c r="P48" s="4">
        <v>0</v>
      </c>
      <c r="Q48" s="4">
        <v>807</v>
      </c>
      <c r="R48" s="4">
        <v>807</v>
      </c>
      <c r="S48" s="4">
        <v>0</v>
      </c>
      <c r="T48" s="4">
        <v>74127</v>
      </c>
      <c r="U48" s="4">
        <v>74127</v>
      </c>
      <c r="V48" s="4">
        <v>0</v>
      </c>
      <c r="W48" s="4">
        <v>98913</v>
      </c>
      <c r="X48" s="4">
        <v>98913</v>
      </c>
      <c r="Y48" s="4">
        <v>2</v>
      </c>
      <c r="Z48" s="4">
        <v>0</v>
      </c>
      <c r="AA48" s="4">
        <v>37</v>
      </c>
      <c r="AB48" s="4">
        <v>39</v>
      </c>
      <c r="AC48" s="4">
        <v>212641</v>
      </c>
      <c r="AD48" s="4">
        <v>212680</v>
      </c>
      <c r="AE48" s="4">
        <v>75167</v>
      </c>
      <c r="AF48" s="4">
        <v>74864</v>
      </c>
      <c r="AG48" s="4">
        <v>0</v>
      </c>
      <c r="AH48" s="4">
        <v>150031</v>
      </c>
      <c r="AI48" s="4">
        <v>33791</v>
      </c>
      <c r="AJ48" s="4">
        <v>13589</v>
      </c>
      <c r="AK48" s="4">
        <v>0</v>
      </c>
      <c r="AL48" s="4">
        <v>47380</v>
      </c>
      <c r="AM48" s="4">
        <v>4768</v>
      </c>
      <c r="AN48" s="4">
        <v>10460</v>
      </c>
      <c r="AO48" s="4">
        <v>0</v>
      </c>
      <c r="AP48" s="4">
        <v>15228</v>
      </c>
    </row>
    <row r="49" spans="1:42" x14ac:dyDescent="0.2">
      <c r="A49" s="1" t="s">
        <v>115</v>
      </c>
      <c r="B49" s="2" t="s">
        <v>155</v>
      </c>
      <c r="C49" s="3">
        <v>41186</v>
      </c>
      <c r="D49" s="4">
        <v>101362</v>
      </c>
      <c r="E49" s="4">
        <v>9694</v>
      </c>
      <c r="F49" s="4">
        <v>111056</v>
      </c>
      <c r="G49" s="4">
        <v>70</v>
      </c>
      <c r="H49" s="4">
        <v>4089</v>
      </c>
      <c r="I49" s="4">
        <v>5532</v>
      </c>
      <c r="J49" s="4">
        <v>86</v>
      </c>
      <c r="K49" s="1" t="s">
        <v>69</v>
      </c>
      <c r="L49" s="4">
        <v>120763</v>
      </c>
      <c r="M49" s="4">
        <v>0</v>
      </c>
      <c r="N49" s="4">
        <v>23979</v>
      </c>
      <c r="O49" s="4">
        <v>23979</v>
      </c>
      <c r="P49" s="4">
        <v>0</v>
      </c>
      <c r="Q49" s="4">
        <v>807</v>
      </c>
      <c r="R49" s="4">
        <v>807</v>
      </c>
      <c r="S49" s="4">
        <v>0</v>
      </c>
      <c r="T49" s="4">
        <v>74127</v>
      </c>
      <c r="U49" s="4">
        <v>74127</v>
      </c>
      <c r="V49" s="4">
        <v>0</v>
      </c>
      <c r="W49" s="4">
        <v>98913</v>
      </c>
      <c r="X49" s="4">
        <v>98913</v>
      </c>
      <c r="Y49" s="4">
        <v>4</v>
      </c>
      <c r="Z49" s="4">
        <v>0</v>
      </c>
      <c r="AA49" s="4">
        <v>37</v>
      </c>
      <c r="AB49" s="4">
        <v>41</v>
      </c>
      <c r="AC49" s="4">
        <v>219676</v>
      </c>
      <c r="AD49" s="4">
        <v>219717</v>
      </c>
      <c r="AE49" s="4">
        <v>89639</v>
      </c>
      <c r="AF49" s="4">
        <v>74864</v>
      </c>
      <c r="AG49" s="4">
        <v>0</v>
      </c>
      <c r="AH49" s="4">
        <v>164503</v>
      </c>
      <c r="AI49" s="4">
        <v>22530</v>
      </c>
      <c r="AJ49" s="4">
        <v>13589</v>
      </c>
      <c r="AK49" s="4">
        <v>0</v>
      </c>
      <c r="AL49" s="4">
        <v>36119</v>
      </c>
      <c r="AM49" s="4">
        <v>8544</v>
      </c>
      <c r="AN49" s="4">
        <v>10460</v>
      </c>
      <c r="AO49" s="4">
        <v>0</v>
      </c>
      <c r="AP49" s="4">
        <v>19004</v>
      </c>
    </row>
    <row r="50" spans="1:42" x14ac:dyDescent="0.2">
      <c r="C50" s="5"/>
      <c r="D50" s="6"/>
    </row>
  </sheetData>
  <autoFilter ref="A1:AP50" xr:uid="{1B12E74F-13B5-4A93-8C9B-CFF5F753DE44}">
    <sortState xmlns:xlrd2="http://schemas.microsoft.com/office/spreadsheetml/2017/richdata2" ref="A2:AP50">
      <sortCondition ref="B1:B50"/>
    </sortState>
  </autoFilter>
  <printOptions horizontalCentered="1" verticalCentered="1"/>
  <pageMargins left="0.45" right="0.45" top="0.5" bottom="0.5" header="0.3" footer="0.3"/>
  <pageSetup scale="75" fitToWidth="0" orientation="landscape" r:id="rId1"/>
  <headerFooter>
    <oddHeader>&amp;CAll Library Collections Data FY2019</oddHeader>
    <oddFooter>&amp;CRI Office of Library &amp; Information Services</oddFoot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F71BA54-3DD0-4519-80FB-F02B494984C7}">
  <sheetPr>
    <tabColor theme="7" tint="0.39997558519241921"/>
    <pageSetUpPr fitToPage="1"/>
  </sheetPr>
  <dimension ref="A1:I52"/>
  <sheetViews>
    <sheetView zoomScale="110" zoomScaleNormal="110" workbookViewId="0">
      <pane ySplit="1" topLeftCell="A2" activePane="bottomLeft" state="frozen"/>
      <selection pane="bottomLeft"/>
    </sheetView>
  </sheetViews>
  <sheetFormatPr defaultRowHeight="12.75" x14ac:dyDescent="0.2"/>
  <cols>
    <col min="1" max="1" width="36.7109375" style="1" bestFit="1" customWidth="1"/>
    <col min="2" max="2" width="15.28515625" style="2" customWidth="1"/>
    <col min="3" max="3" width="11.5703125" style="123" customWidth="1"/>
    <col min="4" max="8" width="11.5703125" style="124" customWidth="1"/>
    <col min="9" max="9" width="9.7109375" style="54" customWidth="1"/>
    <col min="10" max="16384" width="9.140625" style="11"/>
  </cols>
  <sheetData>
    <row r="1" spans="1:9" ht="69" customHeight="1" x14ac:dyDescent="0.2">
      <c r="A1" s="127" t="s">
        <v>0</v>
      </c>
      <c r="B1" s="27" t="s">
        <v>157</v>
      </c>
      <c r="C1" s="25" t="s">
        <v>235</v>
      </c>
      <c r="D1" s="128" t="s">
        <v>9</v>
      </c>
      <c r="E1" s="128" t="s">
        <v>13</v>
      </c>
      <c r="F1" s="128" t="s">
        <v>16</v>
      </c>
      <c r="G1" s="128" t="s">
        <v>15</v>
      </c>
      <c r="H1" s="128" t="s">
        <v>243</v>
      </c>
      <c r="I1" s="107" t="s">
        <v>244</v>
      </c>
    </row>
    <row r="2" spans="1:9" x14ac:dyDescent="0.2">
      <c r="A2" s="129" t="s">
        <v>72</v>
      </c>
      <c r="B2" s="49" t="s">
        <v>119</v>
      </c>
      <c r="C2" s="55">
        <v>16310</v>
      </c>
      <c r="D2" s="130">
        <v>111629</v>
      </c>
      <c r="E2" s="130">
        <v>98977</v>
      </c>
      <c r="F2" s="130">
        <v>210606</v>
      </c>
      <c r="G2" s="130">
        <v>46</v>
      </c>
      <c r="H2" s="130">
        <v>210652</v>
      </c>
      <c r="I2" s="131">
        <f>H2/C2</f>
        <v>12.915511955855303</v>
      </c>
    </row>
    <row r="3" spans="1:9" x14ac:dyDescent="0.2">
      <c r="A3" s="129" t="s">
        <v>108</v>
      </c>
      <c r="B3" s="49" t="s">
        <v>150</v>
      </c>
      <c r="C3" s="55">
        <v>22954</v>
      </c>
      <c r="D3" s="130">
        <v>66794</v>
      </c>
      <c r="E3" s="130">
        <v>98913</v>
      </c>
      <c r="F3" s="130">
        <v>165707</v>
      </c>
      <c r="G3" s="130">
        <v>38</v>
      </c>
      <c r="H3" s="130">
        <v>165745</v>
      </c>
      <c r="I3" s="131">
        <f t="shared" ref="I3:I49" si="0">H3/C3</f>
        <v>7.2207458395050974</v>
      </c>
    </row>
    <row r="4" spans="1:9" x14ac:dyDescent="0.2">
      <c r="A4" s="129" t="s">
        <v>91</v>
      </c>
      <c r="B4" s="49" t="s">
        <v>136</v>
      </c>
      <c r="C4" s="55">
        <v>14055</v>
      </c>
      <c r="D4" s="130">
        <v>65944</v>
      </c>
      <c r="E4" s="130">
        <v>98954</v>
      </c>
      <c r="F4" s="130">
        <v>164898</v>
      </c>
      <c r="G4" s="130">
        <v>39</v>
      </c>
      <c r="H4" s="130">
        <v>164937</v>
      </c>
      <c r="I4" s="131">
        <f t="shared" si="0"/>
        <v>11.735112059765209</v>
      </c>
    </row>
    <row r="5" spans="1:9" x14ac:dyDescent="0.2">
      <c r="A5" s="129" t="s">
        <v>102</v>
      </c>
      <c r="B5" s="49" t="s">
        <v>136</v>
      </c>
      <c r="C5" s="55">
        <v>1900</v>
      </c>
      <c r="D5" s="130">
        <v>13910</v>
      </c>
      <c r="E5" s="130">
        <v>98913</v>
      </c>
      <c r="F5" s="130">
        <v>112823</v>
      </c>
      <c r="G5" s="130">
        <v>37</v>
      </c>
      <c r="H5" s="130">
        <v>112860</v>
      </c>
      <c r="I5" s="131">
        <f t="shared" si="0"/>
        <v>59.4</v>
      </c>
    </row>
    <row r="6" spans="1:9" x14ac:dyDescent="0.2">
      <c r="A6" s="129" t="s">
        <v>70</v>
      </c>
      <c r="B6" s="49" t="s">
        <v>117</v>
      </c>
      <c r="C6" s="55">
        <v>19376</v>
      </c>
      <c r="D6" s="130">
        <v>28592</v>
      </c>
      <c r="E6" s="130">
        <v>98913</v>
      </c>
      <c r="F6" s="130">
        <v>127505</v>
      </c>
      <c r="G6" s="130">
        <v>37</v>
      </c>
      <c r="H6" s="130">
        <v>127542</v>
      </c>
      <c r="I6" s="131">
        <f t="shared" si="0"/>
        <v>6.5824731626754751</v>
      </c>
    </row>
    <row r="7" spans="1:9" x14ac:dyDescent="0.2">
      <c r="A7" s="129" t="s">
        <v>77</v>
      </c>
      <c r="B7" s="49" t="s">
        <v>124</v>
      </c>
      <c r="C7" s="55">
        <v>7827</v>
      </c>
      <c r="D7" s="130">
        <v>29856</v>
      </c>
      <c r="E7" s="130">
        <v>98913</v>
      </c>
      <c r="F7" s="130">
        <v>128769</v>
      </c>
      <c r="G7" s="130">
        <v>39</v>
      </c>
      <c r="H7" s="130">
        <v>128808</v>
      </c>
      <c r="I7" s="131">
        <f t="shared" si="0"/>
        <v>16.45688003066309</v>
      </c>
    </row>
    <row r="8" spans="1:9" x14ac:dyDescent="0.2">
      <c r="A8" s="129" t="s">
        <v>75</v>
      </c>
      <c r="B8" s="49" t="s">
        <v>122</v>
      </c>
      <c r="C8" s="55">
        <v>35014</v>
      </c>
      <c r="D8" s="130">
        <v>95180</v>
      </c>
      <c r="E8" s="130">
        <v>98913</v>
      </c>
      <c r="F8" s="130">
        <v>194093</v>
      </c>
      <c r="G8" s="130">
        <v>49</v>
      </c>
      <c r="H8" s="130">
        <v>194142</v>
      </c>
      <c r="I8" s="131">
        <f t="shared" si="0"/>
        <v>5.5446964071514255</v>
      </c>
    </row>
    <row r="9" spans="1:9" x14ac:dyDescent="0.2">
      <c r="A9" s="129" t="s">
        <v>76</v>
      </c>
      <c r="B9" s="49" t="s">
        <v>123</v>
      </c>
      <c r="C9" s="55">
        <v>80387</v>
      </c>
      <c r="D9" s="130">
        <v>281521</v>
      </c>
      <c r="E9" s="130">
        <v>98913</v>
      </c>
      <c r="F9" s="130">
        <v>380434</v>
      </c>
      <c r="G9" s="130">
        <v>40</v>
      </c>
      <c r="H9" s="130">
        <v>380474</v>
      </c>
      <c r="I9" s="131">
        <f t="shared" si="0"/>
        <v>4.7330289723462746</v>
      </c>
    </row>
    <row r="10" spans="1:9" x14ac:dyDescent="0.2">
      <c r="A10" s="129" t="s">
        <v>78</v>
      </c>
      <c r="B10" s="49" t="s">
        <v>125</v>
      </c>
      <c r="C10" s="55">
        <v>33506</v>
      </c>
      <c r="D10" s="130">
        <v>106440</v>
      </c>
      <c r="E10" s="130">
        <v>99152</v>
      </c>
      <c r="F10" s="130">
        <v>205592</v>
      </c>
      <c r="G10" s="130">
        <v>45</v>
      </c>
      <c r="H10" s="130">
        <v>205637</v>
      </c>
      <c r="I10" s="131">
        <f t="shared" si="0"/>
        <v>6.1373186891899962</v>
      </c>
    </row>
    <row r="11" spans="1:9" x14ac:dyDescent="0.2">
      <c r="A11" s="129" t="s">
        <v>80</v>
      </c>
      <c r="B11" s="49" t="s">
        <v>127</v>
      </c>
      <c r="C11" s="55">
        <v>13146</v>
      </c>
      <c r="D11" s="130">
        <v>83077</v>
      </c>
      <c r="E11" s="130">
        <v>99360</v>
      </c>
      <c r="F11" s="130">
        <v>182437</v>
      </c>
      <c r="G11" s="130">
        <v>43</v>
      </c>
      <c r="H11" s="130">
        <v>182480</v>
      </c>
      <c r="I11" s="131">
        <f t="shared" si="0"/>
        <v>13.881028449718546</v>
      </c>
    </row>
    <row r="12" spans="1:9" x14ac:dyDescent="0.2">
      <c r="A12" s="129" t="s">
        <v>81</v>
      </c>
      <c r="B12" s="49" t="s">
        <v>128</v>
      </c>
      <c r="C12" s="55">
        <v>47037</v>
      </c>
      <c r="D12" s="130">
        <v>101329</v>
      </c>
      <c r="E12" s="130">
        <v>99481</v>
      </c>
      <c r="F12" s="130">
        <v>200810</v>
      </c>
      <c r="G12" s="130">
        <v>44</v>
      </c>
      <c r="H12" s="130">
        <v>200854</v>
      </c>
      <c r="I12" s="131">
        <f t="shared" si="0"/>
        <v>4.2701277717541508</v>
      </c>
    </row>
    <row r="13" spans="1:9" x14ac:dyDescent="0.2">
      <c r="A13" s="129" t="s">
        <v>83</v>
      </c>
      <c r="B13" s="49" t="s">
        <v>130</v>
      </c>
      <c r="C13" s="55">
        <v>6425</v>
      </c>
      <c r="D13" s="130">
        <v>24463</v>
      </c>
      <c r="E13" s="130">
        <v>98913</v>
      </c>
      <c r="F13" s="130">
        <v>123376</v>
      </c>
      <c r="G13" s="130">
        <v>37</v>
      </c>
      <c r="H13" s="130">
        <v>123413</v>
      </c>
      <c r="I13" s="131">
        <f t="shared" si="0"/>
        <v>19.208249027237354</v>
      </c>
    </row>
    <row r="14" spans="1:9" x14ac:dyDescent="0.2">
      <c r="A14" s="129" t="s">
        <v>93</v>
      </c>
      <c r="B14" s="49" t="s">
        <v>137</v>
      </c>
      <c r="C14" s="55">
        <v>4606</v>
      </c>
      <c r="D14" s="130">
        <v>35143</v>
      </c>
      <c r="E14" s="130">
        <v>98927</v>
      </c>
      <c r="F14" s="130">
        <v>134070</v>
      </c>
      <c r="G14" s="130">
        <v>37</v>
      </c>
      <c r="H14" s="130">
        <v>134107</v>
      </c>
      <c r="I14" s="131">
        <f t="shared" si="0"/>
        <v>29.115718627876682</v>
      </c>
    </row>
    <row r="15" spans="1:9" x14ac:dyDescent="0.2">
      <c r="A15" s="129" t="s">
        <v>85</v>
      </c>
      <c r="B15" s="49" t="s">
        <v>132</v>
      </c>
      <c r="C15" s="55">
        <v>4040</v>
      </c>
      <c r="D15" s="130">
        <v>24451</v>
      </c>
      <c r="E15" s="130">
        <v>98913</v>
      </c>
      <c r="F15" s="130">
        <v>123364</v>
      </c>
      <c r="G15" s="130">
        <v>37</v>
      </c>
      <c r="H15" s="130">
        <v>123401</v>
      </c>
      <c r="I15" s="131">
        <f t="shared" si="0"/>
        <v>30.54480198019802</v>
      </c>
    </row>
    <row r="16" spans="1:9" x14ac:dyDescent="0.2">
      <c r="A16" s="129" t="s">
        <v>87</v>
      </c>
      <c r="B16" s="49" t="s">
        <v>132</v>
      </c>
      <c r="C16" s="55">
        <v>5706</v>
      </c>
      <c r="D16" s="130">
        <v>43620</v>
      </c>
      <c r="E16" s="130">
        <v>98913</v>
      </c>
      <c r="F16" s="130">
        <v>142533</v>
      </c>
      <c r="G16" s="130">
        <v>38</v>
      </c>
      <c r="H16" s="130">
        <v>142571</v>
      </c>
      <c r="I16" s="131">
        <f t="shared" si="0"/>
        <v>24.986154924640729</v>
      </c>
    </row>
    <row r="17" spans="1:9" x14ac:dyDescent="0.2">
      <c r="A17" s="129" t="s">
        <v>71</v>
      </c>
      <c r="B17" s="49" t="s">
        <v>118</v>
      </c>
      <c r="C17" s="55">
        <v>3108</v>
      </c>
      <c r="D17" s="130">
        <v>21525</v>
      </c>
      <c r="E17" s="130">
        <v>98913</v>
      </c>
      <c r="F17" s="130">
        <v>120438</v>
      </c>
      <c r="G17" s="130">
        <v>37</v>
      </c>
      <c r="H17" s="130">
        <v>120475</v>
      </c>
      <c r="I17" s="131">
        <f t="shared" si="0"/>
        <v>38.76287001287001</v>
      </c>
    </row>
    <row r="18" spans="1:9" x14ac:dyDescent="0.2">
      <c r="A18" s="129" t="s">
        <v>92</v>
      </c>
      <c r="B18" s="49" t="s">
        <v>118</v>
      </c>
      <c r="C18" s="55">
        <v>5080</v>
      </c>
      <c r="D18" s="130">
        <v>26686</v>
      </c>
      <c r="E18" s="130">
        <v>98963</v>
      </c>
      <c r="F18" s="130">
        <v>125649</v>
      </c>
      <c r="G18" s="130">
        <v>37</v>
      </c>
      <c r="H18" s="130">
        <v>125686</v>
      </c>
      <c r="I18" s="131">
        <f t="shared" si="0"/>
        <v>24.741338582677166</v>
      </c>
    </row>
    <row r="19" spans="1:9" x14ac:dyDescent="0.2">
      <c r="A19" s="129" t="s">
        <v>90</v>
      </c>
      <c r="B19" s="49" t="s">
        <v>135</v>
      </c>
      <c r="C19" s="55">
        <v>5405</v>
      </c>
      <c r="D19" s="130">
        <v>39777</v>
      </c>
      <c r="E19" s="130">
        <v>100031</v>
      </c>
      <c r="F19" s="130">
        <v>139808</v>
      </c>
      <c r="G19" s="130">
        <v>44</v>
      </c>
      <c r="H19" s="130">
        <v>139852</v>
      </c>
      <c r="I19" s="131">
        <f t="shared" si="0"/>
        <v>25.874560592044404</v>
      </c>
    </row>
    <row r="20" spans="1:9" x14ac:dyDescent="0.2">
      <c r="A20" s="129" t="s">
        <v>95</v>
      </c>
      <c r="B20" s="49" t="s">
        <v>140</v>
      </c>
      <c r="C20" s="55">
        <v>28769</v>
      </c>
      <c r="D20" s="130">
        <v>51583</v>
      </c>
      <c r="E20" s="130">
        <v>98913</v>
      </c>
      <c r="F20" s="130">
        <v>150496</v>
      </c>
      <c r="G20" s="130">
        <v>39</v>
      </c>
      <c r="H20" s="130">
        <v>150535</v>
      </c>
      <c r="I20" s="131">
        <f t="shared" si="0"/>
        <v>5.2325419722618092</v>
      </c>
    </row>
    <row r="21" spans="1:9" x14ac:dyDescent="0.2">
      <c r="A21" s="129" t="s">
        <v>94</v>
      </c>
      <c r="B21" s="49" t="s">
        <v>138</v>
      </c>
      <c r="C21" s="55">
        <v>21105</v>
      </c>
      <c r="D21" s="130">
        <v>140887</v>
      </c>
      <c r="E21" s="130">
        <v>101819</v>
      </c>
      <c r="F21" s="130">
        <v>242706</v>
      </c>
      <c r="G21" s="130">
        <v>45</v>
      </c>
      <c r="H21" s="130">
        <v>242751</v>
      </c>
      <c r="I21" s="131">
        <f t="shared" si="0"/>
        <v>11.502061122956645</v>
      </c>
    </row>
    <row r="22" spans="1:9" x14ac:dyDescent="0.2">
      <c r="A22" s="129" t="s">
        <v>73</v>
      </c>
      <c r="B22" s="49" t="s">
        <v>120</v>
      </c>
      <c r="C22" s="55">
        <v>3492</v>
      </c>
      <c r="D22" s="130">
        <v>31541</v>
      </c>
      <c r="E22" s="130">
        <v>98913</v>
      </c>
      <c r="F22" s="130">
        <v>130454</v>
      </c>
      <c r="G22" s="130">
        <v>37</v>
      </c>
      <c r="H22" s="130">
        <v>130491</v>
      </c>
      <c r="I22" s="131">
        <f t="shared" si="0"/>
        <v>37.368556701030926</v>
      </c>
    </row>
    <row r="23" spans="1:9" x14ac:dyDescent="0.2">
      <c r="A23" s="129" t="s">
        <v>97</v>
      </c>
      <c r="B23" s="49" t="s">
        <v>143</v>
      </c>
      <c r="C23" s="55">
        <v>16150</v>
      </c>
      <c r="D23" s="130">
        <v>76607</v>
      </c>
      <c r="E23" s="130">
        <v>99049</v>
      </c>
      <c r="F23" s="130">
        <v>175656</v>
      </c>
      <c r="G23" s="130">
        <v>44</v>
      </c>
      <c r="H23" s="130">
        <v>175700</v>
      </c>
      <c r="I23" s="131">
        <f t="shared" si="0"/>
        <v>10.879256965944272</v>
      </c>
    </row>
    <row r="24" spans="1:9" x14ac:dyDescent="0.2">
      <c r="A24" s="129" t="s">
        <v>186</v>
      </c>
      <c r="B24" s="49" t="s">
        <v>141</v>
      </c>
      <c r="C24" s="55">
        <v>15868</v>
      </c>
      <c r="D24" s="130">
        <v>68779</v>
      </c>
      <c r="E24" s="130">
        <v>98953</v>
      </c>
      <c r="F24" s="130">
        <v>167732</v>
      </c>
      <c r="G24" s="130">
        <v>41</v>
      </c>
      <c r="H24" s="130">
        <v>167773</v>
      </c>
      <c r="I24" s="131">
        <f t="shared" si="0"/>
        <v>10.573040080665491</v>
      </c>
    </row>
    <row r="25" spans="1:9" x14ac:dyDescent="0.2">
      <c r="A25" s="129" t="s">
        <v>89</v>
      </c>
      <c r="B25" s="49" t="s">
        <v>134</v>
      </c>
      <c r="C25" s="55">
        <v>1051</v>
      </c>
      <c r="D25" s="130">
        <v>27658</v>
      </c>
      <c r="E25" s="130">
        <v>98936</v>
      </c>
      <c r="F25" s="130">
        <v>126594</v>
      </c>
      <c r="G25" s="130">
        <v>40</v>
      </c>
      <c r="H25" s="130">
        <v>126634</v>
      </c>
      <c r="I25" s="131">
        <f t="shared" si="0"/>
        <v>120.48905803996195</v>
      </c>
    </row>
    <row r="26" spans="1:9" x14ac:dyDescent="0.2">
      <c r="A26" s="129" t="s">
        <v>98</v>
      </c>
      <c r="B26" s="49" t="s">
        <v>144</v>
      </c>
      <c r="C26" s="55">
        <v>24672</v>
      </c>
      <c r="D26" s="130">
        <v>128911</v>
      </c>
      <c r="E26" s="130">
        <v>99825</v>
      </c>
      <c r="F26" s="130">
        <v>228736</v>
      </c>
      <c r="G26" s="130">
        <v>52</v>
      </c>
      <c r="H26" s="130">
        <v>228788</v>
      </c>
      <c r="I26" s="131">
        <f t="shared" si="0"/>
        <v>9.2731841763942935</v>
      </c>
    </row>
    <row r="27" spans="1:9" x14ac:dyDescent="0.2">
      <c r="A27" s="129" t="s">
        <v>79</v>
      </c>
      <c r="B27" s="49" t="s">
        <v>126</v>
      </c>
      <c r="C27" s="55">
        <v>1090</v>
      </c>
      <c r="D27" s="130">
        <v>13928</v>
      </c>
      <c r="E27" s="130">
        <v>98913</v>
      </c>
      <c r="F27" s="130">
        <v>112841</v>
      </c>
      <c r="G27" s="130">
        <v>37</v>
      </c>
      <c r="H27" s="130">
        <v>112878</v>
      </c>
      <c r="I27" s="131">
        <f t="shared" si="0"/>
        <v>103.55779816513761</v>
      </c>
    </row>
    <row r="28" spans="1:9" x14ac:dyDescent="0.2">
      <c r="A28" s="129" t="s">
        <v>99</v>
      </c>
      <c r="B28" s="49" t="s">
        <v>126</v>
      </c>
      <c r="C28" s="55">
        <v>24487</v>
      </c>
      <c r="D28" s="130">
        <v>126072</v>
      </c>
      <c r="E28" s="130">
        <v>99026</v>
      </c>
      <c r="F28" s="130">
        <v>225098</v>
      </c>
      <c r="G28" s="130">
        <v>51</v>
      </c>
      <c r="H28" s="130">
        <v>225149</v>
      </c>
      <c r="I28" s="131">
        <f t="shared" si="0"/>
        <v>9.1946338873688074</v>
      </c>
    </row>
    <row r="29" spans="1:9" x14ac:dyDescent="0.2">
      <c r="A29" s="129" t="s">
        <v>114</v>
      </c>
      <c r="B29" s="49" t="s">
        <v>126</v>
      </c>
      <c r="C29" s="55">
        <v>908</v>
      </c>
      <c r="D29" s="130">
        <v>9323</v>
      </c>
      <c r="E29" s="130">
        <v>98913</v>
      </c>
      <c r="F29" s="130">
        <v>108236</v>
      </c>
      <c r="G29" s="130">
        <v>37</v>
      </c>
      <c r="H29" s="130">
        <v>108273</v>
      </c>
      <c r="I29" s="131">
        <f t="shared" si="0"/>
        <v>119.24339207048457</v>
      </c>
    </row>
    <row r="30" spans="1:9" x14ac:dyDescent="0.2">
      <c r="A30" s="129" t="s">
        <v>96</v>
      </c>
      <c r="B30" s="49" t="s">
        <v>142</v>
      </c>
      <c r="C30" s="55">
        <v>32078</v>
      </c>
      <c r="D30" s="130">
        <v>125648</v>
      </c>
      <c r="E30" s="130">
        <v>98913</v>
      </c>
      <c r="F30" s="130">
        <v>224561</v>
      </c>
      <c r="G30" s="130">
        <v>42</v>
      </c>
      <c r="H30" s="130">
        <v>224603</v>
      </c>
      <c r="I30" s="131">
        <f t="shared" si="0"/>
        <v>7.0017769187605214</v>
      </c>
    </row>
    <row r="31" spans="1:9" x14ac:dyDescent="0.2">
      <c r="A31" s="129" t="s">
        <v>101</v>
      </c>
      <c r="B31" s="49" t="s">
        <v>145</v>
      </c>
      <c r="C31" s="55">
        <v>11967</v>
      </c>
      <c r="D31" s="130">
        <v>54301</v>
      </c>
      <c r="E31" s="130">
        <v>98913</v>
      </c>
      <c r="F31" s="130">
        <v>153214</v>
      </c>
      <c r="G31" s="130">
        <v>41</v>
      </c>
      <c r="H31" s="130">
        <v>153255</v>
      </c>
      <c r="I31" s="131">
        <f t="shared" si="0"/>
        <v>12.806467786412634</v>
      </c>
    </row>
    <row r="32" spans="1:9" x14ac:dyDescent="0.2">
      <c r="A32" s="129" t="s">
        <v>103</v>
      </c>
      <c r="B32" s="49" t="s">
        <v>146</v>
      </c>
      <c r="C32" s="55">
        <v>71148</v>
      </c>
      <c r="D32" s="130">
        <v>110997</v>
      </c>
      <c r="E32" s="130">
        <v>98913</v>
      </c>
      <c r="F32" s="130">
        <v>209910</v>
      </c>
      <c r="G32" s="130">
        <v>43</v>
      </c>
      <c r="H32" s="130">
        <v>209953</v>
      </c>
      <c r="I32" s="131">
        <f t="shared" si="0"/>
        <v>2.9509332658683309</v>
      </c>
    </row>
    <row r="33" spans="1:9" x14ac:dyDescent="0.2">
      <c r="A33" s="129" t="s">
        <v>105</v>
      </c>
      <c r="B33" s="49" t="s">
        <v>148</v>
      </c>
      <c r="C33" s="55">
        <v>17389</v>
      </c>
      <c r="D33" s="130">
        <v>62823</v>
      </c>
      <c r="E33" s="130">
        <v>98913</v>
      </c>
      <c r="F33" s="130">
        <v>161736</v>
      </c>
      <c r="G33" s="130">
        <v>40</v>
      </c>
      <c r="H33" s="130">
        <v>161776</v>
      </c>
      <c r="I33" s="131">
        <f t="shared" si="0"/>
        <v>9.303352694231986</v>
      </c>
    </row>
    <row r="34" spans="1:9" x14ac:dyDescent="0.2">
      <c r="A34" s="129" t="s">
        <v>106</v>
      </c>
      <c r="B34" s="49" t="s">
        <v>149</v>
      </c>
      <c r="C34" s="55">
        <v>178042</v>
      </c>
      <c r="D34" s="130">
        <v>287188</v>
      </c>
      <c r="E34" s="130">
        <v>98913</v>
      </c>
      <c r="F34" s="130">
        <v>386101</v>
      </c>
      <c r="G34" s="130">
        <v>38</v>
      </c>
      <c r="H34" s="130">
        <v>386139</v>
      </c>
      <c r="I34" s="131">
        <f t="shared" si="0"/>
        <v>2.1688084833915595</v>
      </c>
    </row>
    <row r="35" spans="1:9" x14ac:dyDescent="0.2">
      <c r="A35" s="129" t="s">
        <v>107</v>
      </c>
      <c r="B35" s="49" t="s">
        <v>149</v>
      </c>
      <c r="C35" s="55">
        <v>178042</v>
      </c>
      <c r="D35" s="130">
        <v>318664</v>
      </c>
      <c r="E35" s="130">
        <v>98913</v>
      </c>
      <c r="F35" s="130">
        <v>417577</v>
      </c>
      <c r="G35" s="130">
        <v>48</v>
      </c>
      <c r="H35" s="130">
        <v>417625</v>
      </c>
      <c r="I35" s="131">
        <f t="shared" si="0"/>
        <v>2.3456543961537166</v>
      </c>
    </row>
    <row r="36" spans="1:9" x14ac:dyDescent="0.2">
      <c r="A36" s="129" t="s">
        <v>74</v>
      </c>
      <c r="B36" s="49" t="s">
        <v>121</v>
      </c>
      <c r="C36" s="55">
        <v>7708</v>
      </c>
      <c r="D36" s="130">
        <v>24792</v>
      </c>
      <c r="E36" s="130">
        <v>98913</v>
      </c>
      <c r="F36" s="130">
        <v>123705</v>
      </c>
      <c r="G36" s="130">
        <v>37</v>
      </c>
      <c r="H36" s="130">
        <v>123742</v>
      </c>
      <c r="I36" s="131">
        <f t="shared" si="0"/>
        <v>16.053710430721328</v>
      </c>
    </row>
    <row r="37" spans="1:9" x14ac:dyDescent="0.2">
      <c r="A37" s="129" t="s">
        <v>88</v>
      </c>
      <c r="B37" s="49" t="s">
        <v>133</v>
      </c>
      <c r="C37" s="55">
        <v>4391</v>
      </c>
      <c r="D37" s="130">
        <v>39210</v>
      </c>
      <c r="E37" s="130">
        <v>98913</v>
      </c>
      <c r="F37" s="130">
        <v>138123</v>
      </c>
      <c r="G37" s="130">
        <v>44</v>
      </c>
      <c r="H37" s="130">
        <v>138167</v>
      </c>
      <c r="I37" s="131">
        <f t="shared" si="0"/>
        <v>31.465953085857436</v>
      </c>
    </row>
    <row r="38" spans="1:9" x14ac:dyDescent="0.2">
      <c r="A38" s="129" t="s">
        <v>100</v>
      </c>
      <c r="B38" s="49" t="s">
        <v>133</v>
      </c>
      <c r="C38" s="55">
        <v>5938</v>
      </c>
      <c r="D38" s="130">
        <v>37226</v>
      </c>
      <c r="E38" s="130">
        <v>98913</v>
      </c>
      <c r="F38" s="130">
        <v>136139</v>
      </c>
      <c r="G38" s="130">
        <v>37</v>
      </c>
      <c r="H38" s="130">
        <v>136176</v>
      </c>
      <c r="I38" s="131">
        <f t="shared" si="0"/>
        <v>22.932974065341867</v>
      </c>
    </row>
    <row r="39" spans="1:9" x14ac:dyDescent="0.2">
      <c r="A39" s="129" t="s">
        <v>82</v>
      </c>
      <c r="B39" s="49" t="s">
        <v>129</v>
      </c>
      <c r="C39" s="55">
        <v>7263</v>
      </c>
      <c r="D39" s="130">
        <v>59957</v>
      </c>
      <c r="E39" s="130">
        <v>98913</v>
      </c>
      <c r="F39" s="130">
        <v>158870</v>
      </c>
      <c r="G39" s="130">
        <v>38</v>
      </c>
      <c r="H39" s="130">
        <v>158908</v>
      </c>
      <c r="I39" s="131">
        <f t="shared" si="0"/>
        <v>21.879113314057552</v>
      </c>
    </row>
    <row r="40" spans="1:9" x14ac:dyDescent="0.2">
      <c r="A40" s="129" t="s">
        <v>86</v>
      </c>
      <c r="B40" s="49" t="s">
        <v>129</v>
      </c>
      <c r="C40" s="55">
        <v>14167</v>
      </c>
      <c r="D40" s="130">
        <v>76595</v>
      </c>
      <c r="E40" s="130">
        <v>102990</v>
      </c>
      <c r="F40" s="130">
        <v>179585</v>
      </c>
      <c r="G40" s="130">
        <v>51</v>
      </c>
      <c r="H40" s="130">
        <v>179636</v>
      </c>
      <c r="I40" s="131">
        <f t="shared" si="0"/>
        <v>12.679889884943883</v>
      </c>
    </row>
    <row r="41" spans="1:9" x14ac:dyDescent="0.2">
      <c r="A41" s="129" t="s">
        <v>109</v>
      </c>
      <c r="B41" s="49" t="s">
        <v>151</v>
      </c>
      <c r="C41" s="55">
        <v>30639</v>
      </c>
      <c r="D41" s="130">
        <v>89561</v>
      </c>
      <c r="E41" s="130">
        <v>100645</v>
      </c>
      <c r="F41" s="130">
        <v>190206</v>
      </c>
      <c r="G41" s="130">
        <v>39</v>
      </c>
      <c r="H41" s="130">
        <v>190245</v>
      </c>
      <c r="I41" s="131">
        <f t="shared" si="0"/>
        <v>6.2092431215117987</v>
      </c>
    </row>
    <row r="42" spans="1:9" x14ac:dyDescent="0.2">
      <c r="A42" s="129" t="s">
        <v>110</v>
      </c>
      <c r="B42" s="49" t="s">
        <v>152</v>
      </c>
      <c r="C42" s="55">
        <v>15780</v>
      </c>
      <c r="D42" s="130">
        <v>59277</v>
      </c>
      <c r="E42" s="130">
        <v>98913</v>
      </c>
      <c r="F42" s="130">
        <v>158190</v>
      </c>
      <c r="G42" s="130">
        <v>38</v>
      </c>
      <c r="H42" s="130">
        <v>158228</v>
      </c>
      <c r="I42" s="131">
        <f t="shared" si="0"/>
        <v>10.027122940430925</v>
      </c>
    </row>
    <row r="43" spans="1:9" x14ac:dyDescent="0.2">
      <c r="A43" s="129" t="s">
        <v>84</v>
      </c>
      <c r="B43" s="49" t="s">
        <v>131</v>
      </c>
      <c r="C43" s="55">
        <v>10611</v>
      </c>
      <c r="D43" s="130">
        <v>23410</v>
      </c>
      <c r="E43" s="130">
        <v>98913</v>
      </c>
      <c r="F43" s="130">
        <v>122323</v>
      </c>
      <c r="G43" s="130">
        <v>40</v>
      </c>
      <c r="H43" s="130">
        <v>122363</v>
      </c>
      <c r="I43" s="131">
        <f t="shared" si="0"/>
        <v>11.53171237395156</v>
      </c>
    </row>
    <row r="44" spans="1:9" x14ac:dyDescent="0.2">
      <c r="A44" s="129" t="s">
        <v>104</v>
      </c>
      <c r="B44" s="49" t="s">
        <v>147</v>
      </c>
      <c r="C44" s="55">
        <v>2544</v>
      </c>
      <c r="D44" s="130">
        <v>19636</v>
      </c>
      <c r="E44" s="130">
        <v>98913</v>
      </c>
      <c r="F44" s="130">
        <v>118549</v>
      </c>
      <c r="G44" s="130">
        <v>37</v>
      </c>
      <c r="H44" s="130">
        <v>118586</v>
      </c>
      <c r="I44" s="131">
        <f t="shared" si="0"/>
        <v>46.613993710691823</v>
      </c>
    </row>
    <row r="45" spans="1:9" x14ac:dyDescent="0.2">
      <c r="A45" s="129" t="s">
        <v>111</v>
      </c>
      <c r="B45" s="49" t="s">
        <v>147</v>
      </c>
      <c r="C45" s="55">
        <v>80128</v>
      </c>
      <c r="D45" s="130">
        <v>153399</v>
      </c>
      <c r="E45" s="130">
        <v>100129</v>
      </c>
      <c r="F45" s="130">
        <v>253528</v>
      </c>
      <c r="G45" s="130">
        <v>52</v>
      </c>
      <c r="H45" s="130">
        <v>253580</v>
      </c>
      <c r="I45" s="131">
        <f t="shared" si="0"/>
        <v>3.1646865015974441</v>
      </c>
    </row>
    <row r="46" spans="1:9" x14ac:dyDescent="0.2">
      <c r="A46" s="129" t="s">
        <v>250</v>
      </c>
      <c r="B46" s="49" t="s">
        <v>139</v>
      </c>
      <c r="C46" s="55">
        <v>6135</v>
      </c>
      <c r="D46" s="130">
        <v>27484</v>
      </c>
      <c r="E46" s="130">
        <v>98915</v>
      </c>
      <c r="F46" s="130">
        <v>126399</v>
      </c>
      <c r="G46" s="130">
        <v>45</v>
      </c>
      <c r="H46" s="130">
        <v>126444</v>
      </c>
      <c r="I46" s="131">
        <f t="shared" si="0"/>
        <v>20.610268948655257</v>
      </c>
    </row>
    <row r="47" spans="1:9" x14ac:dyDescent="0.2">
      <c r="A47" s="129" t="s">
        <v>112</v>
      </c>
      <c r="B47" s="49" t="s">
        <v>153</v>
      </c>
      <c r="C47" s="55">
        <v>29191</v>
      </c>
      <c r="D47" s="130">
        <v>73708</v>
      </c>
      <c r="E47" s="130">
        <v>98913</v>
      </c>
      <c r="F47" s="130">
        <v>172621</v>
      </c>
      <c r="G47" s="130">
        <v>38</v>
      </c>
      <c r="H47" s="130">
        <v>172659</v>
      </c>
      <c r="I47" s="131">
        <f t="shared" si="0"/>
        <v>5.9148025076222126</v>
      </c>
    </row>
    <row r="48" spans="1:9" x14ac:dyDescent="0.2">
      <c r="A48" s="129" t="s">
        <v>113</v>
      </c>
      <c r="B48" s="49" t="s">
        <v>154</v>
      </c>
      <c r="C48" s="55">
        <v>22787</v>
      </c>
      <c r="D48" s="130">
        <v>113728</v>
      </c>
      <c r="E48" s="130">
        <v>98913</v>
      </c>
      <c r="F48" s="130">
        <v>212641</v>
      </c>
      <c r="G48" s="130">
        <v>39</v>
      </c>
      <c r="H48" s="130">
        <v>212680</v>
      </c>
      <c r="I48" s="131">
        <f t="shared" si="0"/>
        <v>9.3333918462281122</v>
      </c>
    </row>
    <row r="49" spans="1:9" x14ac:dyDescent="0.2">
      <c r="A49" s="129" t="s">
        <v>115</v>
      </c>
      <c r="B49" s="49" t="s">
        <v>155</v>
      </c>
      <c r="C49" s="55">
        <v>41186</v>
      </c>
      <c r="D49" s="130">
        <v>120763</v>
      </c>
      <c r="E49" s="130">
        <v>98913</v>
      </c>
      <c r="F49" s="130">
        <v>219676</v>
      </c>
      <c r="G49" s="130">
        <v>41</v>
      </c>
      <c r="H49" s="130">
        <v>219717</v>
      </c>
      <c r="I49" s="131">
        <f t="shared" si="0"/>
        <v>5.3347496722187149</v>
      </c>
    </row>
    <row r="50" spans="1:9" x14ac:dyDescent="0.2">
      <c r="A50" s="132"/>
      <c r="B50" s="133"/>
      <c r="C50" s="134"/>
      <c r="D50" s="135"/>
      <c r="E50" s="135"/>
      <c r="F50" s="135"/>
      <c r="G50" s="135"/>
      <c r="H50" s="135"/>
      <c r="I50" s="87"/>
    </row>
    <row r="51" spans="1:9" x14ac:dyDescent="0.2">
      <c r="A51" s="136" t="s">
        <v>188</v>
      </c>
      <c r="B51" s="137"/>
      <c r="C51" s="138"/>
      <c r="D51" s="139">
        <f>AVERAGE(D2:D49)</f>
        <v>78199.854166666672</v>
      </c>
      <c r="E51" s="139">
        <f t="shared" ref="E51:I51" si="1">AVERAGE(E2:E49)</f>
        <v>99198.375</v>
      </c>
      <c r="F51" s="139">
        <f t="shared" si="1"/>
        <v>177398.22916666666</v>
      </c>
      <c r="G51" s="139">
        <f t="shared" si="1"/>
        <v>41.145833333333336</v>
      </c>
      <c r="H51" s="139">
        <f t="shared" si="1"/>
        <v>177439.375</v>
      </c>
      <c r="I51" s="140">
        <f t="shared" si="1"/>
        <v>21.661515546187999</v>
      </c>
    </row>
    <row r="52" spans="1:9" x14ac:dyDescent="0.2">
      <c r="A52" s="136" t="s">
        <v>189</v>
      </c>
      <c r="B52" s="137"/>
      <c r="C52" s="138"/>
      <c r="D52" s="139">
        <f>MEDIAN(D2:D49)</f>
        <v>61390</v>
      </c>
      <c r="E52" s="139">
        <f t="shared" ref="E52:I52" si="2">MEDIAN(E2:E49)</f>
        <v>98913</v>
      </c>
      <c r="F52" s="139">
        <f t="shared" si="2"/>
        <v>160303</v>
      </c>
      <c r="G52" s="139">
        <f t="shared" si="2"/>
        <v>39.5</v>
      </c>
      <c r="H52" s="139">
        <f t="shared" si="2"/>
        <v>160342</v>
      </c>
      <c r="I52" s="140">
        <f t="shared" si="2"/>
        <v>11.633412216858385</v>
      </c>
    </row>
  </sheetData>
  <autoFilter ref="A1:I1" xr:uid="{5619C430-7F87-4233-8E88-94653F9DB44A}"/>
  <conditionalFormatting sqref="A2:I49">
    <cfRule type="expression" dxfId="56" priority="1">
      <formula>MOD(ROW(),2)=0</formula>
    </cfRule>
  </conditionalFormatting>
  <printOptions horizontalCentered="1" verticalCentered="1"/>
  <pageMargins left="0.45" right="0.45" top="0.5" bottom="0.5" header="0.4" footer="0.3"/>
  <pageSetup scale="98" fitToHeight="0" orientation="landscape" r:id="rId1"/>
  <headerFooter>
    <oddHeader>&amp;C&amp;"Arial,Regular"Summary of Collection Totals FY2019</oddHeader>
    <oddFooter>&amp;C&amp;"Arial,Regular"RI Office of Library &amp; Information Services</oddFooter>
  </headerFooter>
  <rowBreaks count="1" manualBreakCount="1">
    <brk id="35" max="16383" man="1"/>
  </rowBreak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D1D972E-27BC-4878-9862-7DE820CD874C}">
  <sheetPr>
    <tabColor theme="7" tint="0.39997558519241921"/>
    <pageSetUpPr fitToPage="1"/>
  </sheetPr>
  <dimension ref="A1:G53"/>
  <sheetViews>
    <sheetView zoomScale="110" zoomScaleNormal="110" workbookViewId="0">
      <pane ySplit="1" topLeftCell="A2" activePane="bottomLeft" state="frozen"/>
      <selection pane="bottomLeft"/>
    </sheetView>
  </sheetViews>
  <sheetFormatPr defaultRowHeight="12.75" x14ac:dyDescent="0.2"/>
  <cols>
    <col min="1" max="1" width="36.7109375" style="11" bestFit="1" customWidth="1"/>
    <col min="2" max="2" width="10.7109375" style="3" customWidth="1"/>
    <col min="3" max="3" width="12.7109375" style="34" customWidth="1"/>
    <col min="4" max="4" width="12.5703125" style="54" customWidth="1"/>
    <col min="5" max="5" width="11.42578125" style="34" customWidth="1"/>
    <col min="6" max="6" width="15" style="34" customWidth="1"/>
    <col min="7" max="7" width="16.5703125" style="54" customWidth="1"/>
    <col min="8" max="16384" width="9.140625" style="11"/>
  </cols>
  <sheetData>
    <row r="1" spans="1:7" s="10" customFormat="1" ht="53.25" customHeight="1" x14ac:dyDescent="0.25">
      <c r="A1" s="24" t="s">
        <v>0</v>
      </c>
      <c r="B1" s="25" t="s">
        <v>235</v>
      </c>
      <c r="C1" s="25" t="s">
        <v>1</v>
      </c>
      <c r="D1" s="106" t="s">
        <v>236</v>
      </c>
      <c r="E1" s="25" t="s">
        <v>2</v>
      </c>
      <c r="F1" s="25" t="s">
        <v>3</v>
      </c>
      <c r="G1" s="107" t="s">
        <v>237</v>
      </c>
    </row>
    <row r="2" spans="1:7" x14ac:dyDescent="0.2">
      <c r="A2" s="22" t="s">
        <v>70</v>
      </c>
      <c r="B2" s="3">
        <v>19376</v>
      </c>
      <c r="C2" s="40">
        <v>25064</v>
      </c>
      <c r="D2" s="95">
        <f t="shared" ref="D2:D49" si="0">C2/B2</f>
        <v>1.2935590421139553</v>
      </c>
      <c r="E2" s="40">
        <v>624</v>
      </c>
      <c r="F2" s="40">
        <v>25688</v>
      </c>
      <c r="G2" s="96">
        <f t="shared" ref="G2:G49" si="1">F2/B2</f>
        <v>1.3257638315441784</v>
      </c>
    </row>
    <row r="3" spans="1:7" x14ac:dyDescent="0.2">
      <c r="A3" s="22" t="s">
        <v>71</v>
      </c>
      <c r="B3" s="3">
        <v>3108</v>
      </c>
      <c r="C3" s="40">
        <v>18062</v>
      </c>
      <c r="D3" s="95">
        <f t="shared" si="0"/>
        <v>5.8114543114543116</v>
      </c>
      <c r="E3" s="40">
        <v>1152</v>
      </c>
      <c r="F3" s="40">
        <v>19214</v>
      </c>
      <c r="G3" s="96">
        <f t="shared" si="1"/>
        <v>6.1821106821106824</v>
      </c>
    </row>
    <row r="4" spans="1:7" x14ac:dyDescent="0.2">
      <c r="A4" s="22" t="s">
        <v>72</v>
      </c>
      <c r="B4" s="3">
        <v>16310</v>
      </c>
      <c r="C4" s="40">
        <v>99085</v>
      </c>
      <c r="D4" s="95">
        <f t="shared" si="0"/>
        <v>6.0751072961373387</v>
      </c>
      <c r="E4" s="40">
        <v>2046</v>
      </c>
      <c r="F4" s="40">
        <v>101131</v>
      </c>
      <c r="G4" s="96">
        <f t="shared" si="1"/>
        <v>6.2005518087063152</v>
      </c>
    </row>
    <row r="5" spans="1:7" x14ac:dyDescent="0.2">
      <c r="A5" s="22" t="s">
        <v>73</v>
      </c>
      <c r="B5" s="3">
        <v>3492</v>
      </c>
      <c r="C5" s="40">
        <v>28380</v>
      </c>
      <c r="D5" s="95">
        <f t="shared" si="0"/>
        <v>8.1271477663230236</v>
      </c>
      <c r="E5" s="40">
        <v>608</v>
      </c>
      <c r="F5" s="40">
        <v>28988</v>
      </c>
      <c r="G5" s="96">
        <f t="shared" si="1"/>
        <v>8.3012600229095082</v>
      </c>
    </row>
    <row r="6" spans="1:7" x14ac:dyDescent="0.2">
      <c r="A6" s="22" t="s">
        <v>74</v>
      </c>
      <c r="B6" s="3">
        <v>7708</v>
      </c>
      <c r="C6" s="40">
        <v>20791</v>
      </c>
      <c r="D6" s="95">
        <f t="shared" si="0"/>
        <v>2.6973274519979245</v>
      </c>
      <c r="E6" s="40">
        <v>1335</v>
      </c>
      <c r="F6" s="40">
        <v>22126</v>
      </c>
      <c r="G6" s="96">
        <f t="shared" si="1"/>
        <v>2.8705241307732225</v>
      </c>
    </row>
    <row r="7" spans="1:7" x14ac:dyDescent="0.2">
      <c r="A7" s="22" t="s">
        <v>75</v>
      </c>
      <c r="B7" s="3">
        <v>35014</v>
      </c>
      <c r="C7" s="40">
        <v>78686</v>
      </c>
      <c r="D7" s="95">
        <f t="shared" si="0"/>
        <v>2.247272519563603</v>
      </c>
      <c r="E7" s="40">
        <v>852</v>
      </c>
      <c r="F7" s="40">
        <v>79538</v>
      </c>
      <c r="G7" s="96">
        <f t="shared" si="1"/>
        <v>2.271605643456903</v>
      </c>
    </row>
    <row r="8" spans="1:7" x14ac:dyDescent="0.2">
      <c r="A8" s="22" t="s">
        <v>76</v>
      </c>
      <c r="B8" s="3">
        <v>80387</v>
      </c>
      <c r="C8" s="40">
        <v>199563</v>
      </c>
      <c r="D8" s="95">
        <f t="shared" si="0"/>
        <v>2.4825282694963118</v>
      </c>
      <c r="E8" s="40">
        <v>41350</v>
      </c>
      <c r="F8" s="40">
        <v>240913</v>
      </c>
      <c r="G8" s="96">
        <f t="shared" si="1"/>
        <v>2.9969149240548845</v>
      </c>
    </row>
    <row r="9" spans="1:7" x14ac:dyDescent="0.2">
      <c r="A9" s="22" t="s">
        <v>77</v>
      </c>
      <c r="B9" s="3">
        <v>7827</v>
      </c>
      <c r="C9" s="40">
        <v>20274</v>
      </c>
      <c r="D9" s="95">
        <f t="shared" si="0"/>
        <v>2.5902644691452665</v>
      </c>
      <c r="E9" s="40">
        <v>3246</v>
      </c>
      <c r="F9" s="40">
        <v>23520</v>
      </c>
      <c r="G9" s="96">
        <f t="shared" si="1"/>
        <v>3.0049827520122654</v>
      </c>
    </row>
    <row r="10" spans="1:7" x14ac:dyDescent="0.2">
      <c r="A10" s="22" t="s">
        <v>78</v>
      </c>
      <c r="B10" s="3">
        <v>33506</v>
      </c>
      <c r="C10" s="40">
        <v>78881</v>
      </c>
      <c r="D10" s="95">
        <f t="shared" si="0"/>
        <v>2.3542350623768877</v>
      </c>
      <c r="E10" s="40">
        <v>6592</v>
      </c>
      <c r="F10" s="40">
        <v>85473</v>
      </c>
      <c r="G10" s="96">
        <f t="shared" si="1"/>
        <v>2.550975944606936</v>
      </c>
    </row>
    <row r="11" spans="1:7" x14ac:dyDescent="0.2">
      <c r="A11" s="22" t="s">
        <v>79</v>
      </c>
      <c r="B11" s="3">
        <v>1090</v>
      </c>
      <c r="C11" s="40">
        <v>11073</v>
      </c>
      <c r="D11" s="95">
        <f t="shared" si="0"/>
        <v>10.158715596330275</v>
      </c>
      <c r="E11" s="40">
        <v>240</v>
      </c>
      <c r="F11" s="40">
        <v>11313</v>
      </c>
      <c r="G11" s="96">
        <f t="shared" si="1"/>
        <v>10.378899082568807</v>
      </c>
    </row>
    <row r="12" spans="1:7" x14ac:dyDescent="0.2">
      <c r="A12" s="22" t="s">
        <v>80</v>
      </c>
      <c r="B12" s="3">
        <v>13146</v>
      </c>
      <c r="C12" s="40">
        <v>72516</v>
      </c>
      <c r="D12" s="95">
        <f t="shared" si="0"/>
        <v>5.5162026471930625</v>
      </c>
      <c r="E12" s="40">
        <v>2573</v>
      </c>
      <c r="F12" s="40">
        <v>75089</v>
      </c>
      <c r="G12" s="96">
        <f t="shared" si="1"/>
        <v>5.711927582534611</v>
      </c>
    </row>
    <row r="13" spans="1:7" x14ac:dyDescent="0.2">
      <c r="A13" s="22" t="s">
        <v>81</v>
      </c>
      <c r="B13" s="3">
        <v>47037</v>
      </c>
      <c r="C13" s="40">
        <v>84888</v>
      </c>
      <c r="D13" s="95">
        <f t="shared" si="0"/>
        <v>1.8047069328401046</v>
      </c>
      <c r="E13" s="40">
        <v>1568</v>
      </c>
      <c r="F13" s="40">
        <v>86456</v>
      </c>
      <c r="G13" s="96">
        <f t="shared" si="1"/>
        <v>1.8380423921593638</v>
      </c>
    </row>
    <row r="14" spans="1:7" x14ac:dyDescent="0.2">
      <c r="A14" s="22" t="s">
        <v>82</v>
      </c>
      <c r="B14" s="3">
        <v>7263</v>
      </c>
      <c r="C14" s="40">
        <v>47705</v>
      </c>
      <c r="D14" s="95">
        <f t="shared" si="0"/>
        <v>6.5682224975905275</v>
      </c>
      <c r="E14" s="40">
        <v>5254</v>
      </c>
      <c r="F14" s="40">
        <v>52959</v>
      </c>
      <c r="G14" s="96">
        <f t="shared" si="1"/>
        <v>7.2916150351094586</v>
      </c>
    </row>
    <row r="15" spans="1:7" x14ac:dyDescent="0.2">
      <c r="A15" s="22" t="s">
        <v>83</v>
      </c>
      <c r="B15" s="3">
        <v>6425</v>
      </c>
      <c r="C15" s="40">
        <v>19994</v>
      </c>
      <c r="D15" s="95">
        <f t="shared" si="0"/>
        <v>3.1119066147859922</v>
      </c>
      <c r="E15" s="40">
        <v>262</v>
      </c>
      <c r="F15" s="40">
        <v>20256</v>
      </c>
      <c r="G15" s="96">
        <f t="shared" si="1"/>
        <v>3.1526848249027237</v>
      </c>
    </row>
    <row r="16" spans="1:7" x14ac:dyDescent="0.2">
      <c r="A16" s="22" t="s">
        <v>84</v>
      </c>
      <c r="B16" s="3">
        <v>10611</v>
      </c>
      <c r="C16" s="40">
        <v>17904</v>
      </c>
      <c r="D16" s="95">
        <f t="shared" si="0"/>
        <v>1.6873056262369239</v>
      </c>
      <c r="E16" s="40">
        <v>537</v>
      </c>
      <c r="F16" s="40">
        <v>18441</v>
      </c>
      <c r="G16" s="96">
        <f t="shared" si="1"/>
        <v>1.7379134860050891</v>
      </c>
    </row>
    <row r="17" spans="1:7" x14ac:dyDescent="0.2">
      <c r="A17" s="22" t="s">
        <v>85</v>
      </c>
      <c r="B17" s="3">
        <v>4040</v>
      </c>
      <c r="C17" s="40">
        <v>21995</v>
      </c>
      <c r="D17" s="95">
        <f t="shared" si="0"/>
        <v>5.4443069306930694</v>
      </c>
      <c r="E17" s="40">
        <v>340</v>
      </c>
      <c r="F17" s="40">
        <v>22335</v>
      </c>
      <c r="G17" s="96">
        <f t="shared" si="1"/>
        <v>5.5284653465346532</v>
      </c>
    </row>
    <row r="18" spans="1:7" x14ac:dyDescent="0.2">
      <c r="A18" s="22" t="s">
        <v>86</v>
      </c>
      <c r="B18" s="3">
        <v>14167</v>
      </c>
      <c r="C18" s="40">
        <v>62831</v>
      </c>
      <c r="D18" s="95">
        <f t="shared" si="0"/>
        <v>4.4350250582339239</v>
      </c>
      <c r="E18" s="40">
        <v>3665</v>
      </c>
      <c r="F18" s="40">
        <v>66496</v>
      </c>
      <c r="G18" s="96">
        <f t="shared" si="1"/>
        <v>4.6937248535328582</v>
      </c>
    </row>
    <row r="19" spans="1:7" x14ac:dyDescent="0.2">
      <c r="A19" s="22" t="s">
        <v>87</v>
      </c>
      <c r="B19" s="3">
        <v>5706</v>
      </c>
      <c r="C19" s="40">
        <v>38776</v>
      </c>
      <c r="D19" s="95">
        <f t="shared" si="0"/>
        <v>6.7956536978618995</v>
      </c>
      <c r="E19" s="40">
        <v>293</v>
      </c>
      <c r="F19" s="40">
        <v>39069</v>
      </c>
      <c r="G19" s="96">
        <f t="shared" si="1"/>
        <v>6.8470031545741321</v>
      </c>
    </row>
    <row r="20" spans="1:7" x14ac:dyDescent="0.2">
      <c r="A20" s="22" t="s">
        <v>88</v>
      </c>
      <c r="B20" s="3">
        <v>4391</v>
      </c>
      <c r="C20" s="40">
        <v>32574</v>
      </c>
      <c r="D20" s="95">
        <f t="shared" si="0"/>
        <v>7.4183557276246868</v>
      </c>
      <c r="E20" s="40">
        <v>1183</v>
      </c>
      <c r="F20" s="40">
        <v>33757</v>
      </c>
      <c r="G20" s="96">
        <f t="shared" si="1"/>
        <v>7.6877704395354129</v>
      </c>
    </row>
    <row r="21" spans="1:7" x14ac:dyDescent="0.2">
      <c r="A21" s="22" t="s">
        <v>89</v>
      </c>
      <c r="B21" s="3">
        <v>1051</v>
      </c>
      <c r="C21" s="40">
        <v>20828</v>
      </c>
      <c r="D21" s="95">
        <f t="shared" si="0"/>
        <v>19.817316841103711</v>
      </c>
      <c r="E21" s="40">
        <v>989</v>
      </c>
      <c r="F21" s="40">
        <v>21817</v>
      </c>
      <c r="G21" s="96">
        <f t="shared" si="1"/>
        <v>20.758325404376784</v>
      </c>
    </row>
    <row r="22" spans="1:7" x14ac:dyDescent="0.2">
      <c r="A22" s="22" t="s">
        <v>90</v>
      </c>
      <c r="B22" s="3">
        <v>5405</v>
      </c>
      <c r="C22" s="40">
        <v>31554</v>
      </c>
      <c r="D22" s="95">
        <f t="shared" si="0"/>
        <v>5.8379278445883438</v>
      </c>
      <c r="E22" s="40">
        <v>961</v>
      </c>
      <c r="F22" s="40">
        <v>32515</v>
      </c>
      <c r="G22" s="96">
        <f t="shared" si="1"/>
        <v>6.01572617946346</v>
      </c>
    </row>
    <row r="23" spans="1:7" x14ac:dyDescent="0.2">
      <c r="A23" s="22" t="s">
        <v>91</v>
      </c>
      <c r="B23" s="3">
        <v>14055</v>
      </c>
      <c r="C23" s="40">
        <v>59432</v>
      </c>
      <c r="D23" s="95">
        <f t="shared" si="0"/>
        <v>4.2285307719672716</v>
      </c>
      <c r="E23" s="40">
        <v>902</v>
      </c>
      <c r="F23" s="40">
        <v>60334</v>
      </c>
      <c r="G23" s="96">
        <f t="shared" si="1"/>
        <v>4.2927072216293132</v>
      </c>
    </row>
    <row r="24" spans="1:7" x14ac:dyDescent="0.2">
      <c r="A24" s="22" t="s">
        <v>92</v>
      </c>
      <c r="B24" s="3">
        <v>5080</v>
      </c>
      <c r="C24" s="40">
        <v>22938</v>
      </c>
      <c r="D24" s="95">
        <f t="shared" si="0"/>
        <v>4.5153543307086617</v>
      </c>
      <c r="E24" s="40">
        <v>1096</v>
      </c>
      <c r="F24" s="40">
        <v>24034</v>
      </c>
      <c r="G24" s="96">
        <f t="shared" si="1"/>
        <v>4.7311023622047248</v>
      </c>
    </row>
    <row r="25" spans="1:7" x14ac:dyDescent="0.2">
      <c r="A25" s="22" t="s">
        <v>93</v>
      </c>
      <c r="B25" s="3">
        <v>4606</v>
      </c>
      <c r="C25" s="40">
        <v>29144</v>
      </c>
      <c r="D25" s="95">
        <f t="shared" si="0"/>
        <v>6.3273990447242729</v>
      </c>
      <c r="E25" s="40">
        <v>745</v>
      </c>
      <c r="F25" s="40">
        <v>29889</v>
      </c>
      <c r="G25" s="96">
        <f t="shared" si="1"/>
        <v>6.4891445940078158</v>
      </c>
    </row>
    <row r="26" spans="1:7" x14ac:dyDescent="0.2">
      <c r="A26" s="22" t="s">
        <v>94</v>
      </c>
      <c r="B26" s="3">
        <v>21105</v>
      </c>
      <c r="C26" s="40">
        <v>119950</v>
      </c>
      <c r="D26" s="95">
        <f t="shared" si="0"/>
        <v>5.68348732527837</v>
      </c>
      <c r="E26" s="40">
        <v>1509</v>
      </c>
      <c r="F26" s="40">
        <v>121459</v>
      </c>
      <c r="G26" s="96">
        <f t="shared" si="1"/>
        <v>5.754986969912343</v>
      </c>
    </row>
    <row r="27" spans="1:7" x14ac:dyDescent="0.2">
      <c r="A27" s="22" t="s">
        <v>250</v>
      </c>
      <c r="B27" s="3">
        <v>6135</v>
      </c>
      <c r="C27" s="40">
        <v>22472</v>
      </c>
      <c r="D27" s="95">
        <f t="shared" si="0"/>
        <v>3.662917685411573</v>
      </c>
      <c r="E27" s="40">
        <v>297</v>
      </c>
      <c r="F27" s="40">
        <v>22769</v>
      </c>
      <c r="G27" s="96">
        <f t="shared" si="1"/>
        <v>3.7113284433577833</v>
      </c>
    </row>
    <row r="28" spans="1:7" x14ac:dyDescent="0.2">
      <c r="A28" s="22" t="s">
        <v>95</v>
      </c>
      <c r="B28" s="3">
        <v>28769</v>
      </c>
      <c r="C28" s="40">
        <v>45548</v>
      </c>
      <c r="D28" s="95">
        <f t="shared" si="0"/>
        <v>1.583231951058431</v>
      </c>
      <c r="E28" s="40">
        <v>2555</v>
      </c>
      <c r="F28" s="40">
        <v>48103</v>
      </c>
      <c r="G28" s="96">
        <f t="shared" si="1"/>
        <v>1.6720428238729188</v>
      </c>
    </row>
    <row r="29" spans="1:7" x14ac:dyDescent="0.2">
      <c r="A29" s="22" t="s">
        <v>187</v>
      </c>
      <c r="B29" s="3">
        <v>15868</v>
      </c>
      <c r="C29" s="40">
        <v>54951</v>
      </c>
      <c r="D29" s="95">
        <f t="shared" si="0"/>
        <v>3.4630073103100578</v>
      </c>
      <c r="E29" s="40">
        <v>1291</v>
      </c>
      <c r="F29" s="40">
        <v>56242</v>
      </c>
      <c r="G29" s="96">
        <f t="shared" si="1"/>
        <v>3.5443660196622133</v>
      </c>
    </row>
    <row r="30" spans="1:7" x14ac:dyDescent="0.2">
      <c r="A30" s="22" t="s">
        <v>96</v>
      </c>
      <c r="B30" s="3">
        <v>32078</v>
      </c>
      <c r="C30" s="40">
        <v>97327</v>
      </c>
      <c r="D30" s="95">
        <f t="shared" si="0"/>
        <v>3.0340731965833281</v>
      </c>
      <c r="E30" s="40">
        <v>15065</v>
      </c>
      <c r="F30" s="40">
        <v>112392</v>
      </c>
      <c r="G30" s="96">
        <f t="shared" si="1"/>
        <v>3.5037097075877548</v>
      </c>
    </row>
    <row r="31" spans="1:7" x14ac:dyDescent="0.2">
      <c r="A31" s="22" t="s">
        <v>97</v>
      </c>
      <c r="B31" s="3">
        <v>16150</v>
      </c>
      <c r="C31" s="40">
        <v>67845</v>
      </c>
      <c r="D31" s="95">
        <f t="shared" si="0"/>
        <v>4.200928792569659</v>
      </c>
      <c r="E31" s="40">
        <v>1819</v>
      </c>
      <c r="F31" s="40">
        <v>69664</v>
      </c>
      <c r="G31" s="96">
        <f t="shared" si="1"/>
        <v>4.3135603715170276</v>
      </c>
    </row>
    <row r="32" spans="1:7" x14ac:dyDescent="0.2">
      <c r="A32" s="22" t="s">
        <v>98</v>
      </c>
      <c r="B32" s="3">
        <v>24672</v>
      </c>
      <c r="C32" s="40">
        <v>108905</v>
      </c>
      <c r="D32" s="95">
        <f t="shared" si="0"/>
        <v>4.4141131647211411</v>
      </c>
      <c r="E32" s="40">
        <v>4032</v>
      </c>
      <c r="F32" s="40">
        <v>112937</v>
      </c>
      <c r="G32" s="96">
        <f t="shared" si="1"/>
        <v>4.5775372892347601</v>
      </c>
    </row>
    <row r="33" spans="1:7" x14ac:dyDescent="0.2">
      <c r="A33" s="22" t="s">
        <v>99</v>
      </c>
      <c r="B33" s="3">
        <v>24487</v>
      </c>
      <c r="C33" s="40">
        <v>91479</v>
      </c>
      <c r="D33" s="95">
        <f t="shared" si="0"/>
        <v>3.7358190060031853</v>
      </c>
      <c r="E33" s="40">
        <v>10534</v>
      </c>
      <c r="F33" s="40">
        <v>102013</v>
      </c>
      <c r="G33" s="96">
        <f t="shared" si="1"/>
        <v>4.166006452403316</v>
      </c>
    </row>
    <row r="34" spans="1:7" x14ac:dyDescent="0.2">
      <c r="A34" s="22" t="s">
        <v>100</v>
      </c>
      <c r="B34" s="3">
        <v>5938</v>
      </c>
      <c r="C34" s="40">
        <v>32115</v>
      </c>
      <c r="D34" s="95">
        <f t="shared" si="0"/>
        <v>5.4083866621758165</v>
      </c>
      <c r="E34" s="40">
        <v>1019</v>
      </c>
      <c r="F34" s="40">
        <v>33134</v>
      </c>
      <c r="G34" s="96">
        <f t="shared" si="1"/>
        <v>5.5799932637251599</v>
      </c>
    </row>
    <row r="35" spans="1:7" x14ac:dyDescent="0.2">
      <c r="A35" s="22" t="s">
        <v>101</v>
      </c>
      <c r="B35" s="3">
        <v>11967</v>
      </c>
      <c r="C35" s="40">
        <v>47028</v>
      </c>
      <c r="D35" s="95">
        <f t="shared" si="0"/>
        <v>3.9298069691652042</v>
      </c>
      <c r="E35" s="40">
        <v>1277</v>
      </c>
      <c r="F35" s="40">
        <v>48305</v>
      </c>
      <c r="G35" s="96">
        <f t="shared" si="1"/>
        <v>4.0365170886604833</v>
      </c>
    </row>
    <row r="36" spans="1:7" x14ac:dyDescent="0.2">
      <c r="A36" s="22" t="s">
        <v>102</v>
      </c>
      <c r="B36" s="3">
        <v>1900</v>
      </c>
      <c r="C36" s="40">
        <v>12419</v>
      </c>
      <c r="D36" s="95">
        <f t="shared" si="0"/>
        <v>6.5363157894736839</v>
      </c>
      <c r="E36" s="40">
        <v>155</v>
      </c>
      <c r="F36" s="40">
        <v>12574</v>
      </c>
      <c r="G36" s="96">
        <f t="shared" si="1"/>
        <v>6.6178947368421053</v>
      </c>
    </row>
    <row r="37" spans="1:7" x14ac:dyDescent="0.2">
      <c r="A37" s="22" t="s">
        <v>103</v>
      </c>
      <c r="B37" s="3">
        <v>71148</v>
      </c>
      <c r="C37" s="40">
        <v>100546</v>
      </c>
      <c r="D37" s="95">
        <f t="shared" si="0"/>
        <v>1.4131950300781471</v>
      </c>
      <c r="E37" s="40">
        <v>476</v>
      </c>
      <c r="F37" s="40">
        <v>101022</v>
      </c>
      <c r="G37" s="96">
        <f t="shared" si="1"/>
        <v>1.4198853094956991</v>
      </c>
    </row>
    <row r="38" spans="1:7" x14ac:dyDescent="0.2">
      <c r="A38" s="22" t="s">
        <v>104</v>
      </c>
      <c r="B38" s="3">
        <v>2544</v>
      </c>
      <c r="C38" s="40">
        <v>17020</v>
      </c>
      <c r="D38" s="95">
        <f t="shared" si="0"/>
        <v>6.6902515723270444</v>
      </c>
      <c r="E38" s="40">
        <v>475</v>
      </c>
      <c r="F38" s="40">
        <v>17495</v>
      </c>
      <c r="G38" s="96">
        <f t="shared" si="1"/>
        <v>6.8769654088050318</v>
      </c>
    </row>
    <row r="39" spans="1:7" x14ac:dyDescent="0.2">
      <c r="A39" s="22" t="s">
        <v>105</v>
      </c>
      <c r="B39" s="3">
        <v>17389</v>
      </c>
      <c r="C39" s="40">
        <v>56214</v>
      </c>
      <c r="D39" s="95">
        <f t="shared" si="0"/>
        <v>3.2327333371671747</v>
      </c>
      <c r="E39" s="40">
        <v>1121</v>
      </c>
      <c r="F39" s="40">
        <v>57335</v>
      </c>
      <c r="G39" s="96">
        <f t="shared" si="1"/>
        <v>3.2971993789177065</v>
      </c>
    </row>
    <row r="40" spans="1:7" x14ac:dyDescent="0.2">
      <c r="A40" s="22" t="s">
        <v>106</v>
      </c>
      <c r="B40" s="3">
        <v>178042</v>
      </c>
      <c r="C40" s="40">
        <v>250854</v>
      </c>
      <c r="D40" s="95">
        <f t="shared" si="0"/>
        <v>1.4089596836701452</v>
      </c>
      <c r="E40" s="40">
        <v>5124</v>
      </c>
      <c r="F40" s="40">
        <v>255978</v>
      </c>
      <c r="G40" s="96">
        <f t="shared" si="1"/>
        <v>1.4377394098021814</v>
      </c>
    </row>
    <row r="41" spans="1:7" x14ac:dyDescent="0.2">
      <c r="A41" s="22" t="s">
        <v>107</v>
      </c>
      <c r="B41" s="3">
        <v>178042</v>
      </c>
      <c r="C41" s="40">
        <v>298133</v>
      </c>
      <c r="D41" s="95">
        <f t="shared" si="0"/>
        <v>1.6745093854259108</v>
      </c>
      <c r="E41" s="40">
        <v>2749</v>
      </c>
      <c r="F41" s="40">
        <v>300882</v>
      </c>
      <c r="G41" s="96">
        <f t="shared" si="1"/>
        <v>1.6899495624627896</v>
      </c>
    </row>
    <row r="42" spans="1:7" x14ac:dyDescent="0.2">
      <c r="A42" s="22" t="s">
        <v>108</v>
      </c>
      <c r="B42" s="3">
        <v>22954</v>
      </c>
      <c r="C42" s="40">
        <v>57456</v>
      </c>
      <c r="D42" s="95">
        <f t="shared" si="0"/>
        <v>2.5030931428073537</v>
      </c>
      <c r="E42" s="40">
        <v>2525</v>
      </c>
      <c r="F42" s="40">
        <v>59981</v>
      </c>
      <c r="G42" s="96">
        <f t="shared" si="1"/>
        <v>2.613095756730853</v>
      </c>
    </row>
    <row r="43" spans="1:7" x14ac:dyDescent="0.2">
      <c r="A43" s="22" t="s">
        <v>109</v>
      </c>
      <c r="B43" s="3">
        <v>30639</v>
      </c>
      <c r="C43" s="40">
        <v>76460</v>
      </c>
      <c r="D43" s="95">
        <f t="shared" si="0"/>
        <v>2.4955122556219198</v>
      </c>
      <c r="E43" s="40">
        <v>3397</v>
      </c>
      <c r="F43" s="40">
        <v>79857</v>
      </c>
      <c r="G43" s="96">
        <f t="shared" si="1"/>
        <v>2.6063840203662001</v>
      </c>
    </row>
    <row r="44" spans="1:7" x14ac:dyDescent="0.2">
      <c r="A44" s="22" t="s">
        <v>110</v>
      </c>
      <c r="B44" s="3">
        <v>15780</v>
      </c>
      <c r="C44" s="40">
        <v>48527</v>
      </c>
      <c r="D44" s="95">
        <f t="shared" si="0"/>
        <v>3.0752217997465148</v>
      </c>
      <c r="E44" s="40">
        <v>1576</v>
      </c>
      <c r="F44" s="40">
        <v>50103</v>
      </c>
      <c r="G44" s="96">
        <f t="shared" si="1"/>
        <v>3.1750950570342207</v>
      </c>
    </row>
    <row r="45" spans="1:7" x14ac:dyDescent="0.2">
      <c r="A45" s="22" t="s">
        <v>111</v>
      </c>
      <c r="B45" s="3">
        <v>80128</v>
      </c>
      <c r="C45" s="40">
        <v>124418</v>
      </c>
      <c r="D45" s="95">
        <f t="shared" si="0"/>
        <v>1.5527406150159744</v>
      </c>
      <c r="E45" s="40">
        <v>6978</v>
      </c>
      <c r="F45" s="40">
        <v>131396</v>
      </c>
      <c r="G45" s="96">
        <f t="shared" si="1"/>
        <v>1.6398262779552715</v>
      </c>
    </row>
    <row r="46" spans="1:7" x14ac:dyDescent="0.2">
      <c r="A46" s="22" t="s">
        <v>112</v>
      </c>
      <c r="B46" s="3">
        <v>29191</v>
      </c>
      <c r="C46" s="40">
        <v>64357</v>
      </c>
      <c r="D46" s="95">
        <f t="shared" si="0"/>
        <v>2.204686375937789</v>
      </c>
      <c r="E46" s="40">
        <v>952</v>
      </c>
      <c r="F46" s="40">
        <v>65309</v>
      </c>
      <c r="G46" s="96">
        <f t="shared" si="1"/>
        <v>2.2372991675516425</v>
      </c>
    </row>
    <row r="47" spans="1:7" x14ac:dyDescent="0.2">
      <c r="A47" s="22" t="s">
        <v>113</v>
      </c>
      <c r="B47" s="3">
        <v>22787</v>
      </c>
      <c r="C47" s="40">
        <v>97429</v>
      </c>
      <c r="D47" s="95">
        <f t="shared" si="0"/>
        <v>4.2756396190810548</v>
      </c>
      <c r="E47" s="40">
        <v>1946</v>
      </c>
      <c r="F47" s="40">
        <v>99375</v>
      </c>
      <c r="G47" s="96">
        <f t="shared" si="1"/>
        <v>4.3610391890112785</v>
      </c>
    </row>
    <row r="48" spans="1:7" x14ac:dyDescent="0.2">
      <c r="A48" s="22" t="s">
        <v>114</v>
      </c>
      <c r="B48" s="3">
        <v>908</v>
      </c>
      <c r="C48" s="40">
        <v>8292</v>
      </c>
      <c r="D48" s="95">
        <f t="shared" si="0"/>
        <v>9.1321585903083697</v>
      </c>
      <c r="E48" s="40">
        <v>27</v>
      </c>
      <c r="F48" s="40">
        <v>8319</v>
      </c>
      <c r="G48" s="96">
        <f t="shared" si="1"/>
        <v>9.1618942731277535</v>
      </c>
    </row>
    <row r="49" spans="1:7" x14ac:dyDescent="0.2">
      <c r="A49" s="22" t="s">
        <v>115</v>
      </c>
      <c r="B49" s="3">
        <v>41186</v>
      </c>
      <c r="C49" s="40">
        <v>101362</v>
      </c>
      <c r="D49" s="95">
        <f t="shared" si="0"/>
        <v>2.4610790074297091</v>
      </c>
      <c r="E49" s="40">
        <v>9694</v>
      </c>
      <c r="F49" s="40">
        <v>111056</v>
      </c>
      <c r="G49" s="96">
        <f t="shared" si="1"/>
        <v>2.6964502500849803</v>
      </c>
    </row>
    <row r="50" spans="1:7" x14ac:dyDescent="0.2">
      <c r="A50" s="26"/>
      <c r="B50" s="7"/>
      <c r="C50" s="32"/>
      <c r="D50" s="86"/>
      <c r="E50" s="32"/>
      <c r="F50" s="32"/>
      <c r="G50" s="87"/>
    </row>
    <row r="51" spans="1:7" x14ac:dyDescent="0.2">
      <c r="A51" s="13" t="s">
        <v>158</v>
      </c>
      <c r="B51" s="17">
        <f>SUM(B2:B49)-B40</f>
        <v>1052566</v>
      </c>
      <c r="C51" s="33">
        <f>SUM(C2:C49)</f>
        <v>3144045</v>
      </c>
      <c r="D51" s="97"/>
      <c r="E51" s="33">
        <f>SUM(E2:E49)</f>
        <v>155006</v>
      </c>
      <c r="F51" s="33">
        <f>SUM(F2:F49)</f>
        <v>3299051</v>
      </c>
      <c r="G51" s="98"/>
    </row>
    <row r="52" spans="1:7" x14ac:dyDescent="0.2">
      <c r="A52" s="14" t="s">
        <v>188</v>
      </c>
      <c r="B52" s="17">
        <f>AVERAGE(B2:B40,B42:B49)</f>
        <v>22395.021276595744</v>
      </c>
      <c r="C52" s="33">
        <f>AVERAGE(C2:C49)</f>
        <v>65500.9375</v>
      </c>
      <c r="D52" s="99">
        <f t="shared" ref="D52:G52" si="2">AVERAGE(D2:D49)</f>
        <v>4.4816186378845604</v>
      </c>
      <c r="E52" s="33">
        <f t="shared" si="2"/>
        <v>3229.2916666666665</v>
      </c>
      <c r="F52" s="33">
        <f t="shared" si="2"/>
        <v>68730.229166666672</v>
      </c>
      <c r="G52" s="99">
        <f t="shared" si="2"/>
        <v>4.6573022484882411</v>
      </c>
    </row>
    <row r="53" spans="1:7" x14ac:dyDescent="0.2">
      <c r="A53" s="13" t="s">
        <v>189</v>
      </c>
      <c r="B53" s="17">
        <f>MEDIAN(B2:B40,B42:B49)</f>
        <v>14167</v>
      </c>
      <c r="C53" s="33">
        <f>MEDIAN(C2:C49)</f>
        <v>51739</v>
      </c>
      <c r="D53" s="99">
        <f t="shared" ref="D53:G53" si="3">MEDIAN(D2:D49)</f>
        <v>3.8328129875841945</v>
      </c>
      <c r="E53" s="33">
        <f t="shared" si="3"/>
        <v>1284</v>
      </c>
      <c r="F53" s="33">
        <f t="shared" si="3"/>
        <v>54600.5</v>
      </c>
      <c r="G53" s="99">
        <f t="shared" si="3"/>
        <v>4.1012617705318997</v>
      </c>
    </row>
  </sheetData>
  <autoFilter ref="A1:G1" xr:uid="{3A678886-CB4A-4B03-BAE8-5F3B3938BD2B}">
    <sortState xmlns:xlrd2="http://schemas.microsoft.com/office/spreadsheetml/2017/richdata2" ref="A2:G49">
      <sortCondition ref="A1"/>
    </sortState>
  </autoFilter>
  <printOptions horizontalCentered="1" verticalCentered="1"/>
  <pageMargins left="0.5" right="0.5" top="0.6" bottom="0.75" header="0.4" footer="0.3"/>
  <pageSetup fitToHeight="0" orientation="landscape" r:id="rId1"/>
  <headerFooter>
    <oddHeader>&amp;CPrint Collection FY2019</oddHeader>
    <oddFooter>&amp;CRI Office of Library &amp; Information Services</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4215549-3CA3-4002-839A-37D363A738CB}">
  <sheetPr>
    <tabColor theme="7" tint="0.39997558519241921"/>
  </sheetPr>
  <dimension ref="A1:G80"/>
  <sheetViews>
    <sheetView zoomScale="110" zoomScaleNormal="110" workbookViewId="0">
      <pane ySplit="1" topLeftCell="A2" activePane="bottomLeft" state="frozen"/>
      <selection pane="bottomLeft"/>
    </sheetView>
  </sheetViews>
  <sheetFormatPr defaultRowHeight="12.75" x14ac:dyDescent="0.2"/>
  <cols>
    <col min="1" max="1" width="40.28515625" style="11" bestFit="1" customWidth="1"/>
    <col min="2" max="2" width="10.7109375" style="123" customWidth="1"/>
    <col min="3" max="3" width="10.7109375" style="34" customWidth="1"/>
    <col min="4" max="4" width="8.85546875" style="120" customWidth="1"/>
    <col min="5" max="5" width="9.7109375" style="34" customWidth="1"/>
    <col min="6" max="6" width="10.28515625" style="34" customWidth="1"/>
    <col min="7" max="7" width="11.28515625" style="120" customWidth="1"/>
    <col min="8" max="16384" width="9.140625" style="11"/>
  </cols>
  <sheetData>
    <row r="1" spans="1:7" s="10" customFormat="1" ht="53.25" customHeight="1" x14ac:dyDescent="0.25">
      <c r="A1" s="105" t="s">
        <v>0</v>
      </c>
      <c r="B1" s="9" t="s">
        <v>235</v>
      </c>
      <c r="C1" s="9" t="s">
        <v>1</v>
      </c>
      <c r="D1" s="119" t="s">
        <v>236</v>
      </c>
      <c r="E1" s="9" t="s">
        <v>2</v>
      </c>
      <c r="F1" s="9" t="s">
        <v>3</v>
      </c>
      <c r="G1" s="119" t="s">
        <v>237</v>
      </c>
    </row>
    <row r="2" spans="1:7" ht="15.75" customHeight="1" x14ac:dyDescent="0.2">
      <c r="B2" s="34"/>
    </row>
    <row r="3" spans="1:7" ht="16.5" customHeight="1" x14ac:dyDescent="0.2">
      <c r="A3" s="12" t="s">
        <v>191</v>
      </c>
      <c r="B3" s="34"/>
    </row>
    <row r="4" spans="1:7" x14ac:dyDescent="0.2">
      <c r="A4" s="11" t="s">
        <v>107</v>
      </c>
      <c r="B4" s="34">
        <v>178042</v>
      </c>
      <c r="C4" s="34">
        <v>298133</v>
      </c>
      <c r="D4" s="120">
        <v>1.7</v>
      </c>
      <c r="E4" s="34">
        <v>2749</v>
      </c>
      <c r="F4" s="34">
        <v>300882</v>
      </c>
      <c r="G4" s="120">
        <v>1.7</v>
      </c>
    </row>
    <row r="5" spans="1:7" x14ac:dyDescent="0.2">
      <c r="A5" s="11" t="s">
        <v>106</v>
      </c>
      <c r="B5" s="34">
        <v>178042</v>
      </c>
      <c r="C5" s="34">
        <v>250854</v>
      </c>
      <c r="D5" s="120">
        <v>1.4</v>
      </c>
      <c r="E5" s="34">
        <v>5124</v>
      </c>
      <c r="F5" s="34">
        <v>255978</v>
      </c>
      <c r="G5" s="120">
        <v>1.4</v>
      </c>
    </row>
    <row r="6" spans="1:7" x14ac:dyDescent="0.2">
      <c r="A6" s="11" t="s">
        <v>76</v>
      </c>
      <c r="B6" s="34">
        <v>80387</v>
      </c>
      <c r="C6" s="34">
        <v>199563</v>
      </c>
      <c r="D6" s="120">
        <v>2.4825282694963118</v>
      </c>
      <c r="E6" s="34">
        <v>41350</v>
      </c>
      <c r="F6" s="34">
        <v>240913</v>
      </c>
      <c r="G6" s="120">
        <v>2.9969149240548845</v>
      </c>
    </row>
    <row r="7" spans="1:7" x14ac:dyDescent="0.2">
      <c r="A7" s="11" t="s">
        <v>111</v>
      </c>
      <c r="B7" s="34">
        <v>80128</v>
      </c>
      <c r="C7" s="34">
        <v>124418</v>
      </c>
      <c r="D7" s="120">
        <v>1.5527406150159744</v>
      </c>
      <c r="E7" s="34">
        <v>6978</v>
      </c>
      <c r="F7" s="34">
        <v>131396</v>
      </c>
      <c r="G7" s="120">
        <v>1.6398262779552715</v>
      </c>
    </row>
    <row r="8" spans="1:7" x14ac:dyDescent="0.2">
      <c r="A8" s="11" t="s">
        <v>103</v>
      </c>
      <c r="B8" s="34">
        <v>71148</v>
      </c>
      <c r="C8" s="34">
        <v>100546</v>
      </c>
      <c r="D8" s="120">
        <v>1.4131950300781471</v>
      </c>
      <c r="E8" s="34">
        <v>476</v>
      </c>
      <c r="F8" s="34">
        <v>101022</v>
      </c>
      <c r="G8" s="120">
        <v>1.4198853094956991</v>
      </c>
    </row>
    <row r="9" spans="1:7" x14ac:dyDescent="0.2">
      <c r="A9" s="13" t="s">
        <v>158</v>
      </c>
      <c r="B9" s="33">
        <f>B4+SUM(B6:B8)</f>
        <v>409705</v>
      </c>
      <c r="C9" s="33">
        <f>SUM(C4:C8)</f>
        <v>973514</v>
      </c>
      <c r="D9" s="98"/>
      <c r="E9" s="33">
        <f>SUM(E4:E8)</f>
        <v>56677</v>
      </c>
      <c r="F9" s="33">
        <f>SUM(F4:F8)</f>
        <v>1030191</v>
      </c>
      <c r="G9" s="98"/>
    </row>
    <row r="10" spans="1:7" x14ac:dyDescent="0.2">
      <c r="A10" s="13" t="s">
        <v>190</v>
      </c>
      <c r="B10" s="33">
        <f>AVERAGE(B4, B6:B8)</f>
        <v>102426.25</v>
      </c>
      <c r="C10" s="33">
        <f>AVERAGE(C4:C8)</f>
        <v>194702.8</v>
      </c>
      <c r="D10" s="98">
        <f t="shared" ref="D10:G10" si="0">AVERAGE(D4:D8)</f>
        <v>1.7096927829180864</v>
      </c>
      <c r="E10" s="33">
        <f t="shared" si="0"/>
        <v>11335.4</v>
      </c>
      <c r="F10" s="33">
        <f t="shared" si="0"/>
        <v>206038.2</v>
      </c>
      <c r="G10" s="98">
        <f t="shared" si="0"/>
        <v>1.8313253023011711</v>
      </c>
    </row>
    <row r="11" spans="1:7" x14ac:dyDescent="0.2">
      <c r="A11" s="13" t="s">
        <v>189</v>
      </c>
      <c r="B11" s="33">
        <f>MEDIAN(B4,B6:B8)</f>
        <v>80257.5</v>
      </c>
      <c r="C11" s="33">
        <f>MEDIAN(C4:C8)</f>
        <v>199563</v>
      </c>
      <c r="D11" s="98">
        <f t="shared" ref="D11:G11" si="1">MEDIAN(D4:D8)</f>
        <v>1.5527406150159744</v>
      </c>
      <c r="E11" s="33">
        <f t="shared" si="1"/>
        <v>5124</v>
      </c>
      <c r="F11" s="33">
        <f t="shared" si="1"/>
        <v>240913</v>
      </c>
      <c r="G11" s="98">
        <f t="shared" si="1"/>
        <v>1.6398262779552715</v>
      </c>
    </row>
    <row r="12" spans="1:7" x14ac:dyDescent="0.2">
      <c r="B12" s="34"/>
    </row>
    <row r="13" spans="1:7" x14ac:dyDescent="0.2">
      <c r="A13" s="12" t="s">
        <v>238</v>
      </c>
      <c r="B13" s="34"/>
    </row>
    <row r="14" spans="1:7" x14ac:dyDescent="0.2">
      <c r="A14" s="11" t="s">
        <v>81</v>
      </c>
      <c r="B14" s="34">
        <v>47037</v>
      </c>
      <c r="C14" s="34">
        <v>84888</v>
      </c>
      <c r="D14" s="120">
        <v>1.8047069328401046</v>
      </c>
      <c r="E14" s="34">
        <v>1568</v>
      </c>
      <c r="F14" s="34">
        <v>86456</v>
      </c>
      <c r="G14" s="120">
        <v>1.8380423921593638</v>
      </c>
    </row>
    <row r="15" spans="1:7" x14ac:dyDescent="0.2">
      <c r="A15" s="11" t="s">
        <v>115</v>
      </c>
      <c r="B15" s="34">
        <v>41186</v>
      </c>
      <c r="C15" s="34">
        <v>101362</v>
      </c>
      <c r="D15" s="120">
        <v>2.4610790074297091</v>
      </c>
      <c r="E15" s="34">
        <v>9694</v>
      </c>
      <c r="F15" s="34">
        <v>111056</v>
      </c>
      <c r="G15" s="120">
        <v>2.6964502500849803</v>
      </c>
    </row>
    <row r="16" spans="1:7" x14ac:dyDescent="0.2">
      <c r="A16" s="11" t="s">
        <v>75</v>
      </c>
      <c r="B16" s="34">
        <v>35014</v>
      </c>
      <c r="C16" s="34">
        <v>78686</v>
      </c>
      <c r="D16" s="120">
        <v>2.247272519563603</v>
      </c>
      <c r="E16" s="34">
        <v>852</v>
      </c>
      <c r="F16" s="34">
        <v>79538</v>
      </c>
      <c r="G16" s="120">
        <v>2.271605643456903</v>
      </c>
    </row>
    <row r="17" spans="1:7" x14ac:dyDescent="0.2">
      <c r="A17" s="11" t="s">
        <v>78</v>
      </c>
      <c r="B17" s="34">
        <v>33506</v>
      </c>
      <c r="C17" s="34">
        <v>78881</v>
      </c>
      <c r="D17" s="120">
        <v>2.3542350623768877</v>
      </c>
      <c r="E17" s="34">
        <v>6592</v>
      </c>
      <c r="F17" s="34">
        <v>85473</v>
      </c>
      <c r="G17" s="120">
        <v>2.550975944606936</v>
      </c>
    </row>
    <row r="18" spans="1:7" x14ac:dyDescent="0.2">
      <c r="A18" s="11" t="s">
        <v>96</v>
      </c>
      <c r="B18" s="34">
        <v>32078</v>
      </c>
      <c r="C18" s="34">
        <v>97327</v>
      </c>
      <c r="D18" s="120">
        <v>3.0340731965833281</v>
      </c>
      <c r="E18" s="34">
        <v>15065</v>
      </c>
      <c r="F18" s="34">
        <v>112392</v>
      </c>
      <c r="G18" s="120">
        <v>3.5037097075877548</v>
      </c>
    </row>
    <row r="19" spans="1:7" x14ac:dyDescent="0.2">
      <c r="A19" s="11" t="s">
        <v>109</v>
      </c>
      <c r="B19" s="34">
        <v>30639</v>
      </c>
      <c r="C19" s="34">
        <v>76460</v>
      </c>
      <c r="D19" s="120">
        <v>2.4955122556219198</v>
      </c>
      <c r="E19" s="34">
        <v>3397</v>
      </c>
      <c r="F19" s="34">
        <v>79857</v>
      </c>
      <c r="G19" s="120">
        <v>2.6063840203662001</v>
      </c>
    </row>
    <row r="20" spans="1:7" x14ac:dyDescent="0.2">
      <c r="A20" s="11" t="s">
        <v>112</v>
      </c>
      <c r="B20" s="34">
        <v>29191</v>
      </c>
      <c r="C20" s="34">
        <v>64357</v>
      </c>
      <c r="D20" s="120">
        <v>2.204686375937789</v>
      </c>
      <c r="E20" s="34">
        <v>952</v>
      </c>
      <c r="F20" s="34">
        <v>65309</v>
      </c>
      <c r="G20" s="120">
        <v>2.2372991675516425</v>
      </c>
    </row>
    <row r="21" spans="1:7" x14ac:dyDescent="0.2">
      <c r="A21" s="11" t="s">
        <v>95</v>
      </c>
      <c r="B21" s="34">
        <v>28769</v>
      </c>
      <c r="C21" s="34">
        <v>45548</v>
      </c>
      <c r="D21" s="120">
        <v>1.583231951058431</v>
      </c>
      <c r="E21" s="34">
        <v>2555</v>
      </c>
      <c r="F21" s="34">
        <v>48103</v>
      </c>
      <c r="G21" s="120">
        <v>1.6720428238729188</v>
      </c>
    </row>
    <row r="22" spans="1:7" x14ac:dyDescent="0.2">
      <c r="A22" s="11" t="s">
        <v>98</v>
      </c>
      <c r="B22" s="34">
        <v>24672</v>
      </c>
      <c r="C22" s="34">
        <v>108905</v>
      </c>
      <c r="D22" s="120">
        <v>4.4141131647211411</v>
      </c>
      <c r="E22" s="34">
        <v>4032</v>
      </c>
      <c r="F22" s="34">
        <v>112937</v>
      </c>
      <c r="G22" s="120">
        <v>4.5775372892347601</v>
      </c>
    </row>
    <row r="23" spans="1:7" x14ac:dyDescent="0.2">
      <c r="A23" s="11" t="s">
        <v>99</v>
      </c>
      <c r="B23" s="34">
        <v>24487</v>
      </c>
      <c r="C23" s="34">
        <v>91479</v>
      </c>
      <c r="D23" s="120">
        <v>3.7358190060031853</v>
      </c>
      <c r="E23" s="34">
        <v>10534</v>
      </c>
      <c r="F23" s="34">
        <v>102013</v>
      </c>
      <c r="G23" s="120">
        <v>4.166006452403316</v>
      </c>
    </row>
    <row r="24" spans="1:7" x14ac:dyDescent="0.2">
      <c r="A24" s="11" t="s">
        <v>108</v>
      </c>
      <c r="B24" s="34">
        <v>22954</v>
      </c>
      <c r="C24" s="34">
        <v>57456</v>
      </c>
      <c r="D24" s="120">
        <v>2.5030931428073537</v>
      </c>
      <c r="E24" s="34">
        <v>2525</v>
      </c>
      <c r="F24" s="34">
        <v>59981</v>
      </c>
      <c r="G24" s="120">
        <v>2.613095756730853</v>
      </c>
    </row>
    <row r="25" spans="1:7" x14ac:dyDescent="0.2">
      <c r="A25" s="11" t="s">
        <v>113</v>
      </c>
      <c r="B25" s="34">
        <v>22787</v>
      </c>
      <c r="C25" s="34">
        <v>97429</v>
      </c>
      <c r="D25" s="120">
        <v>4.2756396190810548</v>
      </c>
      <c r="E25" s="34">
        <v>1946</v>
      </c>
      <c r="F25" s="34">
        <v>99375</v>
      </c>
      <c r="G25" s="120">
        <v>4.3610391890112785</v>
      </c>
    </row>
    <row r="26" spans="1:7" x14ac:dyDescent="0.2">
      <c r="A26" s="11" t="s">
        <v>94</v>
      </c>
      <c r="B26" s="34">
        <v>21105</v>
      </c>
      <c r="C26" s="34">
        <v>119950</v>
      </c>
      <c r="D26" s="120">
        <v>5.68348732527837</v>
      </c>
      <c r="E26" s="34">
        <v>1509</v>
      </c>
      <c r="F26" s="34">
        <v>121459</v>
      </c>
      <c r="G26" s="120">
        <v>5.754986969912343</v>
      </c>
    </row>
    <row r="27" spans="1:7" x14ac:dyDescent="0.2">
      <c r="A27" s="13" t="s">
        <v>158</v>
      </c>
      <c r="B27" s="33">
        <f>SUM(B14:B26)</f>
        <v>393425</v>
      </c>
      <c r="C27" s="33">
        <f>SUM(C14:C26)</f>
        <v>1102728</v>
      </c>
      <c r="D27" s="98"/>
      <c r="E27" s="33">
        <f>SUM(E14:E26)</f>
        <v>61221</v>
      </c>
      <c r="F27" s="33">
        <f>SUM(F14:F26)</f>
        <v>1163949</v>
      </c>
      <c r="G27" s="98"/>
    </row>
    <row r="28" spans="1:7" x14ac:dyDescent="0.2">
      <c r="A28" s="13" t="s">
        <v>190</v>
      </c>
      <c r="B28" s="33">
        <f>AVERAGE(B14:B26)</f>
        <v>30263.461538461539</v>
      </c>
      <c r="C28" s="33">
        <f t="shared" ref="C28:G28" si="2">AVERAGE(C14:C26)</f>
        <v>84825.230769230766</v>
      </c>
      <c r="D28" s="99">
        <f t="shared" si="2"/>
        <v>2.984380735330991</v>
      </c>
      <c r="E28" s="33">
        <f t="shared" si="2"/>
        <v>4709.3076923076924</v>
      </c>
      <c r="F28" s="33">
        <f>AVERAGE(F14:F26)</f>
        <v>89534.538461538468</v>
      </c>
      <c r="G28" s="99">
        <f t="shared" si="2"/>
        <v>3.1422442774599419</v>
      </c>
    </row>
    <row r="29" spans="1:7" x14ac:dyDescent="0.2">
      <c r="A29" s="13" t="s">
        <v>189</v>
      </c>
      <c r="B29" s="33">
        <f>MEDIAN(B14:B26)</f>
        <v>29191</v>
      </c>
      <c r="C29" s="33">
        <f t="shared" ref="C29:G29" si="3">MEDIAN(C14:C26)</f>
        <v>84888</v>
      </c>
      <c r="D29" s="99">
        <f t="shared" si="3"/>
        <v>2.4955122556219198</v>
      </c>
      <c r="E29" s="33">
        <f t="shared" si="3"/>
        <v>2555</v>
      </c>
      <c r="F29" s="33">
        <f t="shared" si="3"/>
        <v>86456</v>
      </c>
      <c r="G29" s="99">
        <f t="shared" si="3"/>
        <v>2.613095756730853</v>
      </c>
    </row>
    <row r="30" spans="1:7" x14ac:dyDescent="0.2">
      <c r="B30" s="34"/>
    </row>
    <row r="31" spans="1:7" x14ac:dyDescent="0.2">
      <c r="A31" s="12" t="s">
        <v>239</v>
      </c>
      <c r="B31" s="34"/>
    </row>
    <row r="32" spans="1:7" x14ac:dyDescent="0.2">
      <c r="A32" s="11" t="s">
        <v>70</v>
      </c>
      <c r="B32" s="34">
        <v>19376</v>
      </c>
      <c r="C32" s="34">
        <v>25064</v>
      </c>
      <c r="D32" s="120">
        <v>1.2935590421139553</v>
      </c>
      <c r="E32" s="34">
        <v>624</v>
      </c>
      <c r="F32" s="34">
        <v>25688</v>
      </c>
      <c r="G32" s="120">
        <v>1.3257638315441784</v>
      </c>
    </row>
    <row r="33" spans="1:7" x14ac:dyDescent="0.2">
      <c r="A33" s="11" t="s">
        <v>105</v>
      </c>
      <c r="B33" s="34">
        <v>17389</v>
      </c>
      <c r="C33" s="34">
        <v>56214</v>
      </c>
      <c r="D33" s="120">
        <v>3.2327333371671747</v>
      </c>
      <c r="E33" s="34">
        <v>1121</v>
      </c>
      <c r="F33" s="34">
        <v>57335</v>
      </c>
      <c r="G33" s="120">
        <v>3.2971993789177065</v>
      </c>
    </row>
    <row r="34" spans="1:7" x14ac:dyDescent="0.2">
      <c r="A34" s="11" t="s">
        <v>72</v>
      </c>
      <c r="B34" s="34">
        <v>16310</v>
      </c>
      <c r="C34" s="34">
        <v>99085</v>
      </c>
      <c r="D34" s="120">
        <v>6.0751072961373387</v>
      </c>
      <c r="E34" s="34">
        <v>2046</v>
      </c>
      <c r="F34" s="34">
        <v>101131</v>
      </c>
      <c r="G34" s="120">
        <v>6.2005518087063152</v>
      </c>
    </row>
    <row r="35" spans="1:7" x14ac:dyDescent="0.2">
      <c r="A35" s="11" t="s">
        <v>97</v>
      </c>
      <c r="B35" s="34">
        <v>16150</v>
      </c>
      <c r="C35" s="34">
        <v>67845</v>
      </c>
      <c r="D35" s="120">
        <v>4.200928792569659</v>
      </c>
      <c r="E35" s="34">
        <v>1819</v>
      </c>
      <c r="F35" s="34">
        <v>69664</v>
      </c>
      <c r="G35" s="120">
        <v>4.3135603715170276</v>
      </c>
    </row>
    <row r="36" spans="1:7" x14ac:dyDescent="0.2">
      <c r="A36" s="11" t="s">
        <v>187</v>
      </c>
      <c r="B36" s="34">
        <v>15868</v>
      </c>
      <c r="C36" s="34">
        <v>54951</v>
      </c>
      <c r="D36" s="120">
        <v>3.4630073103100578</v>
      </c>
      <c r="E36" s="34">
        <v>1291</v>
      </c>
      <c r="F36" s="34">
        <v>56242</v>
      </c>
      <c r="G36" s="120">
        <v>3.5443660196622133</v>
      </c>
    </row>
    <row r="37" spans="1:7" x14ac:dyDescent="0.2">
      <c r="A37" s="11" t="s">
        <v>110</v>
      </c>
      <c r="B37" s="34">
        <v>15780</v>
      </c>
      <c r="C37" s="34">
        <v>48527</v>
      </c>
      <c r="D37" s="120">
        <v>3.0752217997465148</v>
      </c>
      <c r="E37" s="34">
        <v>1576</v>
      </c>
      <c r="F37" s="34">
        <v>50103</v>
      </c>
      <c r="G37" s="120">
        <v>3.1750950570342207</v>
      </c>
    </row>
    <row r="38" spans="1:7" x14ac:dyDescent="0.2">
      <c r="A38" s="11" t="s">
        <v>86</v>
      </c>
      <c r="B38" s="34">
        <v>14167</v>
      </c>
      <c r="C38" s="34">
        <v>62831</v>
      </c>
      <c r="D38" s="120">
        <v>4.4350250582339239</v>
      </c>
      <c r="E38" s="34">
        <v>3665</v>
      </c>
      <c r="F38" s="34">
        <v>66496</v>
      </c>
      <c r="G38" s="120">
        <v>4.6937248535328582</v>
      </c>
    </row>
    <row r="39" spans="1:7" x14ac:dyDescent="0.2">
      <c r="A39" s="11" t="s">
        <v>91</v>
      </c>
      <c r="B39" s="34">
        <v>14055</v>
      </c>
      <c r="C39" s="34">
        <v>59432</v>
      </c>
      <c r="D39" s="120">
        <v>4.2285307719672716</v>
      </c>
      <c r="E39" s="34">
        <v>902</v>
      </c>
      <c r="F39" s="34">
        <v>60334</v>
      </c>
      <c r="G39" s="120">
        <v>4.2927072216293132</v>
      </c>
    </row>
    <row r="40" spans="1:7" x14ac:dyDescent="0.2">
      <c r="A40" s="11" t="s">
        <v>80</v>
      </c>
      <c r="B40" s="34">
        <v>13146</v>
      </c>
      <c r="C40" s="34">
        <v>72516</v>
      </c>
      <c r="D40" s="120">
        <v>5.5162026471930625</v>
      </c>
      <c r="E40" s="34">
        <v>2573</v>
      </c>
      <c r="F40" s="34">
        <v>75089</v>
      </c>
      <c r="G40" s="120">
        <v>5.711927582534611</v>
      </c>
    </row>
    <row r="41" spans="1:7" x14ac:dyDescent="0.2">
      <c r="A41" s="11" t="s">
        <v>101</v>
      </c>
      <c r="B41" s="34">
        <v>11967</v>
      </c>
      <c r="C41" s="34">
        <v>47028</v>
      </c>
      <c r="D41" s="120">
        <v>3.9298069691652042</v>
      </c>
      <c r="E41" s="34">
        <v>1277</v>
      </c>
      <c r="F41" s="34">
        <v>48305</v>
      </c>
      <c r="G41" s="120">
        <v>4.0365170886604833</v>
      </c>
    </row>
    <row r="42" spans="1:7" x14ac:dyDescent="0.2">
      <c r="A42" s="11" t="s">
        <v>84</v>
      </c>
      <c r="B42" s="34">
        <v>10611</v>
      </c>
      <c r="C42" s="34">
        <v>17904</v>
      </c>
      <c r="D42" s="120">
        <v>1.6873056262369239</v>
      </c>
      <c r="E42" s="34">
        <v>537</v>
      </c>
      <c r="F42" s="34">
        <v>18441</v>
      </c>
      <c r="G42" s="120">
        <v>1.7379134860050891</v>
      </c>
    </row>
    <row r="43" spans="1:7" x14ac:dyDescent="0.2">
      <c r="A43" s="13" t="s">
        <v>158</v>
      </c>
      <c r="B43" s="33">
        <f>SUM(B32:B42)</f>
        <v>164819</v>
      </c>
      <c r="C43" s="33">
        <f>SUM(C32:C42)</f>
        <v>611397</v>
      </c>
      <c r="D43" s="98"/>
      <c r="E43" s="33">
        <f>SUM(E32:E42)</f>
        <v>17431</v>
      </c>
      <c r="F43" s="33">
        <f>SUM(F32:F42)</f>
        <v>628828</v>
      </c>
      <c r="G43" s="98"/>
    </row>
    <row r="44" spans="1:7" x14ac:dyDescent="0.2">
      <c r="A44" s="13" t="s">
        <v>190</v>
      </c>
      <c r="B44" s="33">
        <f>AVERAGE(B32:B42)</f>
        <v>14983.545454545454</v>
      </c>
      <c r="C44" s="33">
        <f t="shared" ref="C44:G44" si="4">AVERAGE(C32:C42)</f>
        <v>55581.545454545456</v>
      </c>
      <c r="D44" s="99">
        <f t="shared" si="4"/>
        <v>3.7397662409855532</v>
      </c>
      <c r="E44" s="33">
        <f t="shared" si="4"/>
        <v>1584.6363636363637</v>
      </c>
      <c r="F44" s="33">
        <f t="shared" si="4"/>
        <v>57166.181818181816</v>
      </c>
      <c r="G44" s="99">
        <f t="shared" si="4"/>
        <v>3.8481206090676379</v>
      </c>
    </row>
    <row r="45" spans="1:7" x14ac:dyDescent="0.2">
      <c r="A45" s="13" t="s">
        <v>189</v>
      </c>
      <c r="B45" s="33">
        <f>MEDIAN(B32:B42)</f>
        <v>15780</v>
      </c>
      <c r="C45" s="33">
        <f t="shared" ref="C45:G45" si="5">MEDIAN(C32:C42)</f>
        <v>56214</v>
      </c>
      <c r="D45" s="99">
        <f t="shared" si="5"/>
        <v>3.9298069691652042</v>
      </c>
      <c r="E45" s="33">
        <f t="shared" si="5"/>
        <v>1291</v>
      </c>
      <c r="F45" s="33">
        <f t="shared" si="5"/>
        <v>57335</v>
      </c>
      <c r="G45" s="99">
        <f t="shared" si="5"/>
        <v>4.0365170886604833</v>
      </c>
    </row>
    <row r="46" spans="1:7" x14ac:dyDescent="0.2">
      <c r="B46" s="34"/>
    </row>
    <row r="47" spans="1:7" x14ac:dyDescent="0.2">
      <c r="A47" s="12" t="s">
        <v>240</v>
      </c>
      <c r="B47" s="34"/>
    </row>
    <row r="48" spans="1:7" x14ac:dyDescent="0.2">
      <c r="A48" s="11" t="s">
        <v>77</v>
      </c>
      <c r="B48" s="34">
        <v>7827</v>
      </c>
      <c r="C48" s="34">
        <v>20274</v>
      </c>
      <c r="D48" s="120">
        <v>2.5902644691452665</v>
      </c>
      <c r="E48" s="34">
        <v>3246</v>
      </c>
      <c r="F48" s="34">
        <v>23520</v>
      </c>
      <c r="G48" s="120">
        <v>3.0049827520122654</v>
      </c>
    </row>
    <row r="49" spans="1:7" x14ac:dyDescent="0.2">
      <c r="A49" s="11" t="s">
        <v>74</v>
      </c>
      <c r="B49" s="34">
        <v>7708</v>
      </c>
      <c r="C49" s="34">
        <v>20791</v>
      </c>
      <c r="D49" s="120">
        <v>2.6973274519979245</v>
      </c>
      <c r="E49" s="34">
        <v>1335</v>
      </c>
      <c r="F49" s="34">
        <v>22126</v>
      </c>
      <c r="G49" s="120">
        <v>2.8705241307732225</v>
      </c>
    </row>
    <row r="50" spans="1:7" x14ac:dyDescent="0.2">
      <c r="A50" s="11" t="s">
        <v>82</v>
      </c>
      <c r="B50" s="34">
        <v>7263</v>
      </c>
      <c r="C50" s="34">
        <v>47705</v>
      </c>
      <c r="D50" s="120">
        <v>6.5682224975905275</v>
      </c>
      <c r="E50" s="34">
        <v>5254</v>
      </c>
      <c r="F50" s="34">
        <v>52959</v>
      </c>
      <c r="G50" s="120">
        <v>7.2916150351094586</v>
      </c>
    </row>
    <row r="51" spans="1:7" x14ac:dyDescent="0.2">
      <c r="A51" s="11" t="s">
        <v>83</v>
      </c>
      <c r="B51" s="34">
        <v>6425</v>
      </c>
      <c r="C51" s="34">
        <v>19994</v>
      </c>
      <c r="D51" s="120">
        <v>3.1119066147859922</v>
      </c>
      <c r="E51" s="34">
        <v>262</v>
      </c>
      <c r="F51" s="34">
        <v>20256</v>
      </c>
      <c r="G51" s="120">
        <v>3.1526848249027237</v>
      </c>
    </row>
    <row r="52" spans="1:7" x14ac:dyDescent="0.2">
      <c r="A52" s="11" t="s">
        <v>250</v>
      </c>
      <c r="B52" s="34">
        <v>6135</v>
      </c>
      <c r="C52" s="34">
        <v>22472</v>
      </c>
      <c r="D52" s="120">
        <v>3.662917685411573</v>
      </c>
      <c r="E52" s="34">
        <v>297</v>
      </c>
      <c r="F52" s="34">
        <v>22769</v>
      </c>
      <c r="G52" s="120">
        <v>3.7113284433577833</v>
      </c>
    </row>
    <row r="53" spans="1:7" x14ac:dyDescent="0.2">
      <c r="A53" s="11" t="s">
        <v>100</v>
      </c>
      <c r="B53" s="34">
        <v>5938</v>
      </c>
      <c r="C53" s="34">
        <v>32115</v>
      </c>
      <c r="D53" s="120">
        <v>5.4083866621758165</v>
      </c>
      <c r="E53" s="34">
        <v>1019</v>
      </c>
      <c r="F53" s="34">
        <v>33134</v>
      </c>
      <c r="G53" s="120">
        <v>5.5799932637251599</v>
      </c>
    </row>
    <row r="54" spans="1:7" x14ac:dyDescent="0.2">
      <c r="A54" s="11" t="s">
        <v>87</v>
      </c>
      <c r="B54" s="34">
        <v>5706</v>
      </c>
      <c r="C54" s="34">
        <v>38776</v>
      </c>
      <c r="D54" s="120">
        <v>6.7956536978618995</v>
      </c>
      <c r="E54" s="34">
        <v>293</v>
      </c>
      <c r="F54" s="34">
        <v>39069</v>
      </c>
      <c r="G54" s="120">
        <v>6.8470031545741321</v>
      </c>
    </row>
    <row r="55" spans="1:7" x14ac:dyDescent="0.2">
      <c r="A55" s="11" t="s">
        <v>90</v>
      </c>
      <c r="B55" s="34">
        <v>5405</v>
      </c>
      <c r="C55" s="34">
        <v>31554</v>
      </c>
      <c r="D55" s="120">
        <v>5.8379278445883438</v>
      </c>
      <c r="E55" s="34">
        <v>961</v>
      </c>
      <c r="F55" s="34">
        <v>32515</v>
      </c>
      <c r="G55" s="120">
        <v>6.01572617946346</v>
      </c>
    </row>
    <row r="56" spans="1:7" x14ac:dyDescent="0.2">
      <c r="A56" s="11" t="s">
        <v>92</v>
      </c>
      <c r="B56" s="34">
        <v>5080</v>
      </c>
      <c r="C56" s="34">
        <v>22938</v>
      </c>
      <c r="D56" s="120">
        <v>4.5153543307086617</v>
      </c>
      <c r="E56" s="34">
        <v>1096</v>
      </c>
      <c r="F56" s="34">
        <v>24034</v>
      </c>
      <c r="G56" s="120">
        <v>4.7311023622047248</v>
      </c>
    </row>
    <row r="57" spans="1:7" x14ac:dyDescent="0.2">
      <c r="A57" s="13" t="s">
        <v>158</v>
      </c>
      <c r="B57" s="33">
        <f>SUM(B48:B56)</f>
        <v>57487</v>
      </c>
      <c r="C57" s="33">
        <f t="shared" ref="C57:F57" si="6">SUM(C48:C56)</f>
        <v>256619</v>
      </c>
      <c r="D57" s="98"/>
      <c r="E57" s="33">
        <f t="shared" si="6"/>
        <v>13763</v>
      </c>
      <c r="F57" s="33">
        <f t="shared" si="6"/>
        <v>270382</v>
      </c>
      <c r="G57" s="98"/>
    </row>
    <row r="58" spans="1:7" x14ac:dyDescent="0.2">
      <c r="A58" s="13" t="s">
        <v>190</v>
      </c>
      <c r="B58" s="33">
        <f>AVERAGE(B48:B56)</f>
        <v>6387.4444444444443</v>
      </c>
      <c r="C58" s="33">
        <f t="shared" ref="C58:G58" si="7">AVERAGE(C48:C56)</f>
        <v>28513.222222222223</v>
      </c>
      <c r="D58" s="98">
        <f t="shared" si="7"/>
        <v>4.57644013936289</v>
      </c>
      <c r="E58" s="33">
        <f t="shared" si="7"/>
        <v>1529.2222222222222</v>
      </c>
      <c r="F58" s="33">
        <f t="shared" si="7"/>
        <v>30042.444444444445</v>
      </c>
      <c r="G58" s="98">
        <f t="shared" si="7"/>
        <v>4.8005511273469921</v>
      </c>
    </row>
    <row r="59" spans="1:7" x14ac:dyDescent="0.2">
      <c r="A59" s="13" t="s">
        <v>189</v>
      </c>
      <c r="B59" s="33">
        <f>MEDIAN(B48:B56)</f>
        <v>6135</v>
      </c>
      <c r="C59" s="33">
        <f t="shared" ref="C59:G59" si="8">MEDIAN(C48:C56)</f>
        <v>22938</v>
      </c>
      <c r="D59" s="98">
        <f t="shared" si="8"/>
        <v>4.5153543307086617</v>
      </c>
      <c r="E59" s="33">
        <f t="shared" si="8"/>
        <v>1019</v>
      </c>
      <c r="F59" s="33">
        <f t="shared" si="8"/>
        <v>24034</v>
      </c>
      <c r="G59" s="98">
        <f t="shared" si="8"/>
        <v>4.7311023622047248</v>
      </c>
    </row>
    <row r="60" spans="1:7" x14ac:dyDescent="0.2">
      <c r="B60" s="34"/>
    </row>
    <row r="61" spans="1:7" x14ac:dyDescent="0.2">
      <c r="A61" s="12" t="s">
        <v>192</v>
      </c>
      <c r="B61" s="34"/>
    </row>
    <row r="62" spans="1:7" x14ac:dyDescent="0.2">
      <c r="A62" s="11" t="s">
        <v>93</v>
      </c>
      <c r="B62" s="34">
        <v>4606</v>
      </c>
      <c r="C62" s="34">
        <v>29144</v>
      </c>
      <c r="D62" s="120">
        <v>6.3273990447242729</v>
      </c>
      <c r="E62" s="34">
        <v>745</v>
      </c>
      <c r="F62" s="34">
        <v>29889</v>
      </c>
      <c r="G62" s="120">
        <v>6.4891445940078158</v>
      </c>
    </row>
    <row r="63" spans="1:7" x14ac:dyDescent="0.2">
      <c r="A63" s="11" t="s">
        <v>88</v>
      </c>
      <c r="B63" s="34">
        <v>4391</v>
      </c>
      <c r="C63" s="34">
        <v>32574</v>
      </c>
      <c r="D63" s="120">
        <v>7.4183557276246868</v>
      </c>
      <c r="E63" s="34">
        <v>1183</v>
      </c>
      <c r="F63" s="34">
        <v>33757</v>
      </c>
      <c r="G63" s="120">
        <v>7.6877704395354129</v>
      </c>
    </row>
    <row r="64" spans="1:7" x14ac:dyDescent="0.2">
      <c r="A64" s="11" t="s">
        <v>85</v>
      </c>
      <c r="B64" s="34">
        <v>4040</v>
      </c>
      <c r="C64" s="34">
        <v>21995</v>
      </c>
      <c r="D64" s="120">
        <v>5.4443069306930694</v>
      </c>
      <c r="E64" s="34">
        <v>340</v>
      </c>
      <c r="F64" s="34">
        <v>22335</v>
      </c>
      <c r="G64" s="120">
        <v>5.5284653465346532</v>
      </c>
    </row>
    <row r="65" spans="1:7" x14ac:dyDescent="0.2">
      <c r="A65" s="11" t="s">
        <v>73</v>
      </c>
      <c r="B65" s="34">
        <v>3492</v>
      </c>
      <c r="C65" s="34">
        <v>28380</v>
      </c>
      <c r="D65" s="120">
        <v>8.1271477663230236</v>
      </c>
      <c r="E65" s="34">
        <v>608</v>
      </c>
      <c r="F65" s="34">
        <v>28988</v>
      </c>
      <c r="G65" s="120">
        <v>8.3012600229095082</v>
      </c>
    </row>
    <row r="66" spans="1:7" x14ac:dyDescent="0.2">
      <c r="A66" s="11" t="s">
        <v>71</v>
      </c>
      <c r="B66" s="34">
        <v>3108</v>
      </c>
      <c r="C66" s="34">
        <v>18062</v>
      </c>
      <c r="D66" s="120">
        <v>5.8114543114543116</v>
      </c>
      <c r="E66" s="34">
        <v>1152</v>
      </c>
      <c r="F66" s="34">
        <v>19214</v>
      </c>
      <c r="G66" s="120">
        <v>6.1821106821106824</v>
      </c>
    </row>
    <row r="67" spans="1:7" x14ac:dyDescent="0.2">
      <c r="A67" s="11" t="s">
        <v>104</v>
      </c>
      <c r="B67" s="34">
        <v>2544</v>
      </c>
      <c r="C67" s="34">
        <v>17020</v>
      </c>
      <c r="D67" s="120">
        <v>6.6902515723270444</v>
      </c>
      <c r="E67" s="34">
        <v>475</v>
      </c>
      <c r="F67" s="34">
        <v>17495</v>
      </c>
      <c r="G67" s="120">
        <v>6.8769654088050318</v>
      </c>
    </row>
    <row r="68" spans="1:7" x14ac:dyDescent="0.2">
      <c r="A68" s="11" t="s">
        <v>102</v>
      </c>
      <c r="B68" s="34">
        <v>1900</v>
      </c>
      <c r="C68" s="34">
        <v>12419</v>
      </c>
      <c r="D68" s="120">
        <v>6.5363157894736839</v>
      </c>
      <c r="E68" s="34">
        <v>155</v>
      </c>
      <c r="F68" s="34">
        <v>12574</v>
      </c>
      <c r="G68" s="120">
        <v>6.6178947368421053</v>
      </c>
    </row>
    <row r="69" spans="1:7" x14ac:dyDescent="0.2">
      <c r="A69" s="11" t="s">
        <v>79</v>
      </c>
      <c r="B69" s="34">
        <v>1090</v>
      </c>
      <c r="C69" s="34">
        <v>11073</v>
      </c>
      <c r="D69" s="120">
        <v>10.158715596330275</v>
      </c>
      <c r="E69" s="34">
        <v>240</v>
      </c>
      <c r="F69" s="34">
        <v>11313</v>
      </c>
      <c r="G69" s="120">
        <v>10.378899082568807</v>
      </c>
    </row>
    <row r="70" spans="1:7" x14ac:dyDescent="0.2">
      <c r="A70" s="11" t="s">
        <v>89</v>
      </c>
      <c r="B70" s="34">
        <v>1051</v>
      </c>
      <c r="C70" s="34">
        <v>20828</v>
      </c>
      <c r="D70" s="120">
        <v>19.817316841103711</v>
      </c>
      <c r="E70" s="34">
        <v>989</v>
      </c>
      <c r="F70" s="34">
        <v>21817</v>
      </c>
      <c r="G70" s="120">
        <v>20.758325404376784</v>
      </c>
    </row>
    <row r="71" spans="1:7" x14ac:dyDescent="0.2">
      <c r="A71" s="11" t="s">
        <v>114</v>
      </c>
      <c r="B71" s="34">
        <v>908</v>
      </c>
      <c r="C71" s="34">
        <v>8292</v>
      </c>
      <c r="D71" s="120">
        <v>9.1321585903083697</v>
      </c>
      <c r="E71" s="34">
        <v>27</v>
      </c>
      <c r="F71" s="34">
        <v>8319</v>
      </c>
      <c r="G71" s="120">
        <v>9.1618942731277535</v>
      </c>
    </row>
    <row r="72" spans="1:7" x14ac:dyDescent="0.2">
      <c r="A72" s="13" t="s">
        <v>158</v>
      </c>
      <c r="B72" s="33">
        <f>SUM(B62:B71)</f>
        <v>27130</v>
      </c>
      <c r="C72" s="33">
        <f t="shared" ref="C72:F72" si="9">SUM(C62:C71)</f>
        <v>199787</v>
      </c>
      <c r="D72" s="98"/>
      <c r="E72" s="33">
        <f t="shared" si="9"/>
        <v>5914</v>
      </c>
      <c r="F72" s="33">
        <f t="shared" si="9"/>
        <v>205701</v>
      </c>
      <c r="G72" s="98"/>
    </row>
    <row r="73" spans="1:7" x14ac:dyDescent="0.2">
      <c r="A73" s="13" t="s">
        <v>190</v>
      </c>
      <c r="B73" s="33">
        <f>AVERAGE(B62:B71)</f>
        <v>2713</v>
      </c>
      <c r="C73" s="33">
        <f t="shared" ref="C73:G73" si="10">AVERAGE(C62:C71)</f>
        <v>19978.7</v>
      </c>
      <c r="D73" s="98">
        <f t="shared" si="10"/>
        <v>8.5463422170362442</v>
      </c>
      <c r="E73" s="33">
        <f t="shared" si="10"/>
        <v>591.4</v>
      </c>
      <c r="F73" s="33">
        <f t="shared" si="10"/>
        <v>20570.099999999999</v>
      </c>
      <c r="G73" s="98">
        <f t="shared" si="10"/>
        <v>8.7982729990818562</v>
      </c>
    </row>
    <row r="74" spans="1:7" x14ac:dyDescent="0.2">
      <c r="A74" s="13" t="s">
        <v>189</v>
      </c>
      <c r="B74" s="33">
        <f>MEDIAN(B62:B71)</f>
        <v>2826</v>
      </c>
      <c r="C74" s="33">
        <f t="shared" ref="C74:G74" si="11">MEDIAN(C62:C71)</f>
        <v>19445</v>
      </c>
      <c r="D74" s="98">
        <f t="shared" si="11"/>
        <v>7.054303649975866</v>
      </c>
      <c r="E74" s="33">
        <f t="shared" si="11"/>
        <v>541.5</v>
      </c>
      <c r="F74" s="33">
        <f t="shared" si="11"/>
        <v>20515.5</v>
      </c>
      <c r="G74" s="98">
        <f t="shared" si="11"/>
        <v>7.2823679241702219</v>
      </c>
    </row>
    <row r="75" spans="1:7" x14ac:dyDescent="0.2">
      <c r="B75" s="34"/>
    </row>
    <row r="76" spans="1:7" x14ac:dyDescent="0.2">
      <c r="B76" s="34"/>
    </row>
    <row r="77" spans="1:7" x14ac:dyDescent="0.2">
      <c r="B77" s="34"/>
    </row>
    <row r="78" spans="1:7" x14ac:dyDescent="0.2">
      <c r="B78" s="34"/>
    </row>
    <row r="79" spans="1:7" x14ac:dyDescent="0.2">
      <c r="B79" s="34"/>
    </row>
    <row r="80" spans="1:7" x14ac:dyDescent="0.2">
      <c r="A80" s="15"/>
      <c r="B80" s="121"/>
      <c r="C80" s="121"/>
      <c r="D80" s="122"/>
      <c r="E80" s="121"/>
      <c r="F80" s="121"/>
      <c r="G80" s="122"/>
    </row>
  </sheetData>
  <conditionalFormatting sqref="A4:G8">
    <cfRule type="expression" dxfId="55" priority="5">
      <formula>MOD(ROW(),2)=0</formula>
    </cfRule>
  </conditionalFormatting>
  <conditionalFormatting sqref="A14:G26">
    <cfRule type="expression" dxfId="54" priority="4">
      <formula>MOD(ROW(),2)=0</formula>
    </cfRule>
  </conditionalFormatting>
  <conditionalFormatting sqref="A32:G42">
    <cfRule type="expression" dxfId="53" priority="3">
      <formula>MOD(ROW(),2)=0</formula>
    </cfRule>
  </conditionalFormatting>
  <conditionalFormatting sqref="A48:G56">
    <cfRule type="expression" dxfId="52" priority="2">
      <formula>MOD(ROW(),2)=0</formula>
    </cfRule>
  </conditionalFormatting>
  <conditionalFormatting sqref="A62:G71">
    <cfRule type="expression" dxfId="51" priority="1">
      <formula>MOD(ROW(),2)=0</formula>
    </cfRule>
  </conditionalFormatting>
  <printOptions horizontalCentered="1" verticalCentered="1"/>
  <pageMargins left="0.5" right="0.5" top="0.75" bottom="0.75" header="0.55000000000000004" footer="0.3"/>
  <pageSetup orientation="landscape" r:id="rId1"/>
  <headerFooter>
    <oddHeader>&amp;C&amp;"Arial,Regular"Print Collection by OSL Population Level FY2019</oddHeader>
    <oddFooter>&amp;C&amp;"Arial,Regular"RI Office of Library &amp; Information Services</oddFooter>
  </headerFooter>
  <rowBreaks count="2" manualBreakCount="2">
    <brk id="30" max="16383" man="1"/>
    <brk id="60" max="16383" man="1"/>
  </rowBreak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F2DA956-E7BC-4840-B3F0-F656A1123E6A}">
  <sheetPr>
    <tabColor theme="7" tint="0.39997558519241921"/>
    <pageSetUpPr fitToPage="1"/>
  </sheetPr>
  <dimension ref="A1:G53"/>
  <sheetViews>
    <sheetView zoomScale="110" zoomScaleNormal="110" workbookViewId="0">
      <pane xSplit="1" ySplit="1" topLeftCell="B2" activePane="bottomRight" state="frozen"/>
      <selection pane="topRight" activeCell="B1" sqref="B1"/>
      <selection pane="bottomLeft" activeCell="A2" sqref="A2"/>
      <selection pane="bottomRight"/>
    </sheetView>
  </sheetViews>
  <sheetFormatPr defaultRowHeight="12.75" x14ac:dyDescent="0.2"/>
  <cols>
    <col min="1" max="1" width="36.7109375" style="11" bestFit="1" customWidth="1"/>
    <col min="2" max="2" width="13.85546875" style="34" customWidth="1"/>
    <col min="3" max="3" width="12" style="34" customWidth="1"/>
    <col min="4" max="4" width="11.42578125" style="34" customWidth="1"/>
    <col min="5" max="5" width="13" style="34" customWidth="1"/>
    <col min="6" max="6" width="56.28515625" style="30" customWidth="1"/>
    <col min="7" max="7" width="11.7109375" style="34" customWidth="1"/>
    <col min="8" max="16384" width="9.140625" style="11"/>
  </cols>
  <sheetData>
    <row r="1" spans="1:7" s="10" customFormat="1" ht="48" customHeight="1" x14ac:dyDescent="0.25">
      <c r="A1" s="8" t="s">
        <v>0</v>
      </c>
      <c r="B1" s="9" t="s">
        <v>4</v>
      </c>
      <c r="C1" s="9" t="s">
        <v>5</v>
      </c>
      <c r="D1" s="9" t="s">
        <v>6</v>
      </c>
      <c r="E1" s="9" t="s">
        <v>7</v>
      </c>
      <c r="F1" s="8" t="s">
        <v>8</v>
      </c>
      <c r="G1" s="9" t="s">
        <v>9</v>
      </c>
    </row>
    <row r="2" spans="1:7" x14ac:dyDescent="0.2">
      <c r="A2" s="41" t="s">
        <v>70</v>
      </c>
      <c r="B2" s="42">
        <v>45</v>
      </c>
      <c r="C2" s="42">
        <v>533</v>
      </c>
      <c r="D2" s="42">
        <v>2293</v>
      </c>
      <c r="E2" s="42">
        <v>78</v>
      </c>
      <c r="F2" s="43" t="s">
        <v>30</v>
      </c>
      <c r="G2" s="44">
        <v>28592</v>
      </c>
    </row>
    <row r="3" spans="1:7" x14ac:dyDescent="0.2">
      <c r="A3" s="22" t="s">
        <v>71</v>
      </c>
      <c r="B3" s="40">
        <v>32</v>
      </c>
      <c r="C3" s="40">
        <v>619</v>
      </c>
      <c r="D3" s="40">
        <v>1679</v>
      </c>
      <c r="E3" s="40">
        <v>13</v>
      </c>
      <c r="F3" s="28" t="s">
        <v>31</v>
      </c>
      <c r="G3" s="45">
        <v>21525</v>
      </c>
    </row>
    <row r="4" spans="1:7" x14ac:dyDescent="0.2">
      <c r="A4" s="22" t="s">
        <v>72</v>
      </c>
      <c r="B4" s="40">
        <v>108</v>
      </c>
      <c r="C4" s="40">
        <v>3896</v>
      </c>
      <c r="D4" s="40">
        <v>6573</v>
      </c>
      <c r="E4" s="40">
        <v>29</v>
      </c>
      <c r="F4" s="28" t="s">
        <v>32</v>
      </c>
      <c r="G4" s="45">
        <v>111629</v>
      </c>
    </row>
    <row r="5" spans="1:7" x14ac:dyDescent="0.2">
      <c r="A5" s="22" t="s">
        <v>73</v>
      </c>
      <c r="B5" s="40">
        <v>48</v>
      </c>
      <c r="C5" s="40">
        <v>814</v>
      </c>
      <c r="D5" s="40">
        <v>1660</v>
      </c>
      <c r="E5" s="40">
        <v>79</v>
      </c>
      <c r="F5" s="28" t="s">
        <v>30</v>
      </c>
      <c r="G5" s="45">
        <v>31541</v>
      </c>
    </row>
    <row r="6" spans="1:7" x14ac:dyDescent="0.2">
      <c r="A6" s="22" t="s">
        <v>74</v>
      </c>
      <c r="B6" s="40">
        <v>27</v>
      </c>
      <c r="C6" s="40">
        <v>779</v>
      </c>
      <c r="D6" s="40">
        <v>1817</v>
      </c>
      <c r="E6" s="40">
        <v>70</v>
      </c>
      <c r="F6" s="28" t="s">
        <v>30</v>
      </c>
      <c r="G6" s="45">
        <v>24792</v>
      </c>
    </row>
    <row r="7" spans="1:7" ht="25.5" x14ac:dyDescent="0.2">
      <c r="A7" s="22" t="s">
        <v>75</v>
      </c>
      <c r="B7" s="40">
        <v>107</v>
      </c>
      <c r="C7" s="40">
        <v>5406</v>
      </c>
      <c r="D7" s="40">
        <v>9529</v>
      </c>
      <c r="E7" s="40">
        <v>707</v>
      </c>
      <c r="F7" s="28" t="s">
        <v>33</v>
      </c>
      <c r="G7" s="45">
        <v>95180</v>
      </c>
    </row>
    <row r="8" spans="1:7" x14ac:dyDescent="0.2">
      <c r="A8" s="22" t="s">
        <v>76</v>
      </c>
      <c r="B8" s="40">
        <v>356</v>
      </c>
      <c r="C8" s="40">
        <v>16885</v>
      </c>
      <c r="D8" s="40">
        <v>23468</v>
      </c>
      <c r="E8" s="40">
        <v>255</v>
      </c>
      <c r="F8" s="28" t="s">
        <v>34</v>
      </c>
      <c r="G8" s="45">
        <v>281521</v>
      </c>
    </row>
    <row r="9" spans="1:7" x14ac:dyDescent="0.2">
      <c r="A9" s="22" t="s">
        <v>77</v>
      </c>
      <c r="B9" s="40">
        <v>111</v>
      </c>
      <c r="C9" s="40">
        <v>1666</v>
      </c>
      <c r="D9" s="40">
        <v>4663</v>
      </c>
      <c r="E9" s="40">
        <v>7</v>
      </c>
      <c r="F9" s="28" t="s">
        <v>35</v>
      </c>
      <c r="G9" s="45">
        <v>29856</v>
      </c>
    </row>
    <row r="10" spans="1:7" x14ac:dyDescent="0.2">
      <c r="A10" s="22" t="s">
        <v>78</v>
      </c>
      <c r="B10" s="40">
        <v>97</v>
      </c>
      <c r="C10" s="40">
        <v>7218</v>
      </c>
      <c r="D10" s="40">
        <v>12824</v>
      </c>
      <c r="E10" s="40">
        <v>925</v>
      </c>
      <c r="F10" s="28" t="s">
        <v>36</v>
      </c>
      <c r="G10" s="45">
        <v>106440</v>
      </c>
    </row>
    <row r="11" spans="1:7" x14ac:dyDescent="0.2">
      <c r="A11" s="22" t="s">
        <v>79</v>
      </c>
      <c r="B11" s="40">
        <v>10</v>
      </c>
      <c r="C11" s="40">
        <v>572</v>
      </c>
      <c r="D11" s="40">
        <v>2004</v>
      </c>
      <c r="E11" s="40">
        <v>39</v>
      </c>
      <c r="F11" s="28" t="s">
        <v>37</v>
      </c>
      <c r="G11" s="45">
        <v>13928</v>
      </c>
    </row>
    <row r="12" spans="1:7" x14ac:dyDescent="0.2">
      <c r="A12" s="22" t="s">
        <v>80</v>
      </c>
      <c r="B12" s="40">
        <v>81</v>
      </c>
      <c r="C12" s="40">
        <v>2413</v>
      </c>
      <c r="D12" s="40">
        <v>5461</v>
      </c>
      <c r="E12" s="40">
        <v>114</v>
      </c>
      <c r="F12" s="28" t="s">
        <v>38</v>
      </c>
      <c r="G12" s="45">
        <v>83077</v>
      </c>
    </row>
    <row r="13" spans="1:7" x14ac:dyDescent="0.2">
      <c r="A13" s="22" t="s">
        <v>81</v>
      </c>
      <c r="B13" s="40">
        <v>155</v>
      </c>
      <c r="C13" s="40">
        <v>3723</v>
      </c>
      <c r="D13" s="40">
        <v>11067</v>
      </c>
      <c r="E13" s="40">
        <v>83</v>
      </c>
      <c r="F13" s="28" t="s">
        <v>30</v>
      </c>
      <c r="G13" s="45">
        <v>101329</v>
      </c>
    </row>
    <row r="14" spans="1:7" x14ac:dyDescent="0.2">
      <c r="A14" s="22" t="s">
        <v>82</v>
      </c>
      <c r="B14" s="40">
        <v>85</v>
      </c>
      <c r="C14" s="40">
        <v>1709</v>
      </c>
      <c r="D14" s="40">
        <v>5119</v>
      </c>
      <c r="E14" s="40">
        <v>170</v>
      </c>
      <c r="F14" s="28" t="s">
        <v>62</v>
      </c>
      <c r="G14" s="45">
        <v>59957</v>
      </c>
    </row>
    <row r="15" spans="1:7" x14ac:dyDescent="0.2">
      <c r="A15" s="22" t="s">
        <v>83</v>
      </c>
      <c r="B15" s="40">
        <v>12</v>
      </c>
      <c r="C15" s="40">
        <v>921</v>
      </c>
      <c r="D15" s="40">
        <v>3111</v>
      </c>
      <c r="E15" s="40">
        <v>175</v>
      </c>
      <c r="F15" s="28" t="s">
        <v>40</v>
      </c>
      <c r="G15" s="45">
        <v>24463</v>
      </c>
    </row>
    <row r="16" spans="1:7" x14ac:dyDescent="0.2">
      <c r="A16" s="22" t="s">
        <v>84</v>
      </c>
      <c r="B16" s="40">
        <v>41</v>
      </c>
      <c r="C16" s="40">
        <v>1417</v>
      </c>
      <c r="D16" s="40">
        <v>3543</v>
      </c>
      <c r="E16" s="40">
        <v>9</v>
      </c>
      <c r="F16" s="28" t="s">
        <v>41</v>
      </c>
      <c r="G16" s="45">
        <v>23410</v>
      </c>
    </row>
    <row r="17" spans="1:7" x14ac:dyDescent="0.2">
      <c r="A17" s="22" t="s">
        <v>85</v>
      </c>
      <c r="B17" s="40">
        <v>19</v>
      </c>
      <c r="C17" s="40">
        <v>590</v>
      </c>
      <c r="D17" s="40">
        <v>1485</v>
      </c>
      <c r="E17" s="40">
        <v>41</v>
      </c>
      <c r="F17" s="28" t="s">
        <v>42</v>
      </c>
      <c r="G17" s="45">
        <v>24451</v>
      </c>
    </row>
    <row r="18" spans="1:7" ht="25.5" x14ac:dyDescent="0.2">
      <c r="A18" s="22" t="s">
        <v>86</v>
      </c>
      <c r="B18" s="40">
        <v>96</v>
      </c>
      <c r="C18" s="40">
        <v>2788</v>
      </c>
      <c r="D18" s="40">
        <v>7039</v>
      </c>
      <c r="E18" s="40">
        <v>272</v>
      </c>
      <c r="F18" s="28" t="s">
        <v>43</v>
      </c>
      <c r="G18" s="45">
        <v>76595</v>
      </c>
    </row>
    <row r="19" spans="1:7" x14ac:dyDescent="0.2">
      <c r="A19" s="22" t="s">
        <v>87</v>
      </c>
      <c r="B19" s="40">
        <v>18</v>
      </c>
      <c r="C19" s="40">
        <v>1274</v>
      </c>
      <c r="D19" s="40">
        <v>3171</v>
      </c>
      <c r="E19" s="40">
        <v>106</v>
      </c>
      <c r="F19" s="28" t="s">
        <v>44</v>
      </c>
      <c r="G19" s="45">
        <v>43620</v>
      </c>
    </row>
    <row r="20" spans="1:7" x14ac:dyDescent="0.2">
      <c r="A20" s="22" t="s">
        <v>88</v>
      </c>
      <c r="B20" s="40">
        <v>35</v>
      </c>
      <c r="C20" s="40">
        <v>1163</v>
      </c>
      <c r="D20" s="40">
        <v>4065</v>
      </c>
      <c r="E20" s="40">
        <v>225</v>
      </c>
      <c r="F20" s="28" t="s">
        <v>45</v>
      </c>
      <c r="G20" s="45">
        <v>39210</v>
      </c>
    </row>
    <row r="21" spans="1:7" ht="25.5" x14ac:dyDescent="0.2">
      <c r="A21" s="22" t="s">
        <v>89</v>
      </c>
      <c r="B21" s="40">
        <v>123</v>
      </c>
      <c r="C21" s="40">
        <v>956</v>
      </c>
      <c r="D21" s="40">
        <v>4507</v>
      </c>
      <c r="E21" s="40">
        <v>378</v>
      </c>
      <c r="F21" s="28" t="s">
        <v>46</v>
      </c>
      <c r="G21" s="45">
        <v>27658</v>
      </c>
    </row>
    <row r="22" spans="1:7" x14ac:dyDescent="0.2">
      <c r="A22" s="22" t="s">
        <v>90</v>
      </c>
      <c r="B22" s="40">
        <v>80</v>
      </c>
      <c r="C22" s="40">
        <v>1703</v>
      </c>
      <c r="D22" s="40">
        <v>5180</v>
      </c>
      <c r="E22" s="40">
        <v>379</v>
      </c>
      <c r="F22" s="28" t="s">
        <v>47</v>
      </c>
      <c r="G22" s="45">
        <v>39777</v>
      </c>
    </row>
    <row r="23" spans="1:7" x14ac:dyDescent="0.2">
      <c r="A23" s="22" t="s">
        <v>91</v>
      </c>
      <c r="B23" s="40">
        <v>40</v>
      </c>
      <c r="C23" s="40">
        <v>1877</v>
      </c>
      <c r="D23" s="40">
        <v>3531</v>
      </c>
      <c r="E23" s="40">
        <v>202</v>
      </c>
      <c r="F23" s="28" t="s">
        <v>48</v>
      </c>
      <c r="G23" s="45">
        <v>65944</v>
      </c>
    </row>
    <row r="24" spans="1:7" x14ac:dyDescent="0.2">
      <c r="A24" s="22" t="s">
        <v>92</v>
      </c>
      <c r="B24" s="40">
        <v>25</v>
      </c>
      <c r="C24" s="40">
        <v>1131</v>
      </c>
      <c r="D24" s="40">
        <v>1507</v>
      </c>
      <c r="E24" s="40">
        <v>14</v>
      </c>
      <c r="F24" s="28" t="s">
        <v>49</v>
      </c>
      <c r="G24" s="45">
        <v>26686</v>
      </c>
    </row>
    <row r="25" spans="1:7" x14ac:dyDescent="0.2">
      <c r="A25" s="22" t="s">
        <v>93</v>
      </c>
      <c r="B25" s="40">
        <v>26</v>
      </c>
      <c r="C25" s="40">
        <v>2000</v>
      </c>
      <c r="D25" s="40">
        <v>3208</v>
      </c>
      <c r="E25" s="40">
        <v>46</v>
      </c>
      <c r="F25" s="28" t="s">
        <v>50</v>
      </c>
      <c r="G25" s="45">
        <v>35143</v>
      </c>
    </row>
    <row r="26" spans="1:7" x14ac:dyDescent="0.2">
      <c r="A26" s="22" t="s">
        <v>94</v>
      </c>
      <c r="B26" s="40">
        <v>119</v>
      </c>
      <c r="C26" s="40">
        <v>7800</v>
      </c>
      <c r="D26" s="40">
        <v>11568</v>
      </c>
      <c r="E26" s="40">
        <v>60</v>
      </c>
      <c r="F26" s="28" t="s">
        <v>51</v>
      </c>
      <c r="G26" s="45">
        <v>140887</v>
      </c>
    </row>
    <row r="27" spans="1:7" x14ac:dyDescent="0.2">
      <c r="A27" s="22" t="s">
        <v>250</v>
      </c>
      <c r="B27" s="40">
        <v>46</v>
      </c>
      <c r="C27" s="40">
        <v>728</v>
      </c>
      <c r="D27" s="40">
        <v>3975</v>
      </c>
      <c r="E27" s="40">
        <v>12</v>
      </c>
      <c r="F27" s="28" t="s">
        <v>52</v>
      </c>
      <c r="G27" s="45">
        <v>27484</v>
      </c>
    </row>
    <row r="28" spans="1:7" x14ac:dyDescent="0.2">
      <c r="A28" s="22" t="s">
        <v>95</v>
      </c>
      <c r="B28" s="40">
        <v>86</v>
      </c>
      <c r="C28" s="40">
        <v>1370</v>
      </c>
      <c r="D28" s="40">
        <v>2096</v>
      </c>
      <c r="E28" s="40">
        <v>14</v>
      </c>
      <c r="F28" s="28" t="s">
        <v>53</v>
      </c>
      <c r="G28" s="45">
        <v>51583</v>
      </c>
    </row>
    <row r="29" spans="1:7" x14ac:dyDescent="0.2">
      <c r="A29" s="22" t="s">
        <v>186</v>
      </c>
      <c r="B29" s="40">
        <v>75</v>
      </c>
      <c r="C29" s="40">
        <v>4824</v>
      </c>
      <c r="D29" s="40">
        <v>7643</v>
      </c>
      <c r="E29" s="40">
        <v>70</v>
      </c>
      <c r="F29" s="28" t="s">
        <v>54</v>
      </c>
      <c r="G29" s="45">
        <v>68779</v>
      </c>
    </row>
    <row r="30" spans="1:7" x14ac:dyDescent="0.2">
      <c r="A30" s="22" t="s">
        <v>96</v>
      </c>
      <c r="B30" s="40">
        <v>73</v>
      </c>
      <c r="C30" s="40">
        <v>5436</v>
      </c>
      <c r="D30" s="40">
        <v>7701</v>
      </c>
      <c r="E30" s="40">
        <v>119</v>
      </c>
      <c r="F30" s="28" t="s">
        <v>55</v>
      </c>
      <c r="G30" s="45">
        <v>125648</v>
      </c>
    </row>
    <row r="31" spans="1:7" ht="38.25" x14ac:dyDescent="0.2">
      <c r="A31" s="22" t="s">
        <v>97</v>
      </c>
      <c r="B31" s="40">
        <v>73</v>
      </c>
      <c r="C31" s="40">
        <v>2631</v>
      </c>
      <c r="D31" s="40">
        <v>4243</v>
      </c>
      <c r="E31" s="40">
        <v>69</v>
      </c>
      <c r="F31" s="28" t="s">
        <v>56</v>
      </c>
      <c r="G31" s="45">
        <v>76607</v>
      </c>
    </row>
    <row r="32" spans="1:7" ht="25.5" x14ac:dyDescent="0.2">
      <c r="A32" s="22" t="s">
        <v>98</v>
      </c>
      <c r="B32" s="40">
        <v>194</v>
      </c>
      <c r="C32" s="40">
        <v>6894</v>
      </c>
      <c r="D32" s="40">
        <v>9023</v>
      </c>
      <c r="E32" s="40">
        <v>57</v>
      </c>
      <c r="F32" s="28" t="s">
        <v>57</v>
      </c>
      <c r="G32" s="45">
        <v>128911</v>
      </c>
    </row>
    <row r="33" spans="1:7" ht="25.5" x14ac:dyDescent="0.2">
      <c r="A33" s="22" t="s">
        <v>99</v>
      </c>
      <c r="B33" s="40">
        <v>134</v>
      </c>
      <c r="C33" s="40">
        <v>5397</v>
      </c>
      <c r="D33" s="40">
        <v>8450</v>
      </c>
      <c r="E33" s="40">
        <v>10212</v>
      </c>
      <c r="F33" s="28" t="s">
        <v>58</v>
      </c>
      <c r="G33" s="45">
        <v>126072</v>
      </c>
    </row>
    <row r="34" spans="1:7" x14ac:dyDescent="0.2">
      <c r="A34" s="22" t="s">
        <v>100</v>
      </c>
      <c r="B34" s="40">
        <v>80</v>
      </c>
      <c r="C34" s="40">
        <v>1232</v>
      </c>
      <c r="D34" s="40">
        <v>2799</v>
      </c>
      <c r="E34" s="40">
        <v>61</v>
      </c>
      <c r="F34" s="28" t="s">
        <v>59</v>
      </c>
      <c r="G34" s="45">
        <v>37226</v>
      </c>
    </row>
    <row r="35" spans="1:7" x14ac:dyDescent="0.2">
      <c r="A35" s="22" t="s">
        <v>101</v>
      </c>
      <c r="B35" s="40">
        <v>39</v>
      </c>
      <c r="C35" s="40">
        <v>1726</v>
      </c>
      <c r="D35" s="40">
        <v>4239</v>
      </c>
      <c r="E35" s="40">
        <v>31</v>
      </c>
      <c r="F35" s="28" t="s">
        <v>60</v>
      </c>
      <c r="G35" s="45">
        <v>54301</v>
      </c>
    </row>
    <row r="36" spans="1:7" x14ac:dyDescent="0.2">
      <c r="A36" s="22" t="s">
        <v>102</v>
      </c>
      <c r="B36" s="40">
        <v>5</v>
      </c>
      <c r="C36" s="40">
        <v>62</v>
      </c>
      <c r="D36" s="40">
        <v>1271</v>
      </c>
      <c r="E36" s="40">
        <v>3</v>
      </c>
      <c r="F36" s="28" t="s">
        <v>61</v>
      </c>
      <c r="G36" s="45">
        <v>13910</v>
      </c>
    </row>
    <row r="37" spans="1:7" x14ac:dyDescent="0.2">
      <c r="A37" s="22" t="s">
        <v>103</v>
      </c>
      <c r="B37" s="40">
        <v>118</v>
      </c>
      <c r="C37" s="40">
        <v>1928</v>
      </c>
      <c r="D37" s="40">
        <v>8047</v>
      </c>
      <c r="E37" s="40">
        <v>0</v>
      </c>
      <c r="F37" s="28" t="s">
        <v>30</v>
      </c>
      <c r="G37" s="45">
        <v>110997</v>
      </c>
    </row>
    <row r="38" spans="1:7" x14ac:dyDescent="0.2">
      <c r="A38" s="22" t="s">
        <v>104</v>
      </c>
      <c r="B38" s="40">
        <v>25</v>
      </c>
      <c r="C38" s="40">
        <v>276</v>
      </c>
      <c r="D38" s="40">
        <v>1857</v>
      </c>
      <c r="E38" s="40">
        <v>8</v>
      </c>
      <c r="F38" s="28" t="s">
        <v>62</v>
      </c>
      <c r="G38" s="45">
        <v>19636</v>
      </c>
    </row>
    <row r="39" spans="1:7" x14ac:dyDescent="0.2">
      <c r="A39" s="22" t="s">
        <v>105</v>
      </c>
      <c r="B39" s="40">
        <v>73</v>
      </c>
      <c r="C39" s="40">
        <v>2265</v>
      </c>
      <c r="D39" s="40">
        <v>3174</v>
      </c>
      <c r="E39" s="40">
        <v>49</v>
      </c>
      <c r="F39" s="28" t="s">
        <v>63</v>
      </c>
      <c r="G39" s="45">
        <v>62823</v>
      </c>
    </row>
    <row r="40" spans="1:7" x14ac:dyDescent="0.2">
      <c r="A40" s="22" t="s">
        <v>106</v>
      </c>
      <c r="B40" s="40">
        <v>266</v>
      </c>
      <c r="C40" s="40">
        <v>5507</v>
      </c>
      <c r="D40" s="40">
        <v>25517</v>
      </c>
      <c r="E40" s="40">
        <v>186</v>
      </c>
      <c r="F40" s="28" t="s">
        <v>30</v>
      </c>
      <c r="G40" s="45">
        <v>287188</v>
      </c>
    </row>
    <row r="41" spans="1:7" x14ac:dyDescent="0.2">
      <c r="A41" s="22" t="s">
        <v>107</v>
      </c>
      <c r="B41" s="40">
        <v>81</v>
      </c>
      <c r="C41" s="40">
        <v>12200</v>
      </c>
      <c r="D41" s="40">
        <v>5046</v>
      </c>
      <c r="E41" s="40">
        <v>536</v>
      </c>
      <c r="F41" s="28" t="s">
        <v>30</v>
      </c>
      <c r="G41" s="45">
        <v>318664</v>
      </c>
    </row>
    <row r="42" spans="1:7" x14ac:dyDescent="0.2">
      <c r="A42" s="22" t="s">
        <v>108</v>
      </c>
      <c r="B42" s="40">
        <v>155</v>
      </c>
      <c r="C42" s="40">
        <v>1627</v>
      </c>
      <c r="D42" s="40">
        <v>5139</v>
      </c>
      <c r="E42" s="40">
        <v>47</v>
      </c>
      <c r="F42" s="28" t="s">
        <v>64</v>
      </c>
      <c r="G42" s="45">
        <v>66794</v>
      </c>
    </row>
    <row r="43" spans="1:7" x14ac:dyDescent="0.2">
      <c r="A43" s="22" t="s">
        <v>109</v>
      </c>
      <c r="B43" s="40">
        <v>135</v>
      </c>
      <c r="C43" s="40">
        <v>4984</v>
      </c>
      <c r="D43" s="40">
        <v>4636</v>
      </c>
      <c r="E43" s="40">
        <v>84</v>
      </c>
      <c r="F43" s="28" t="s">
        <v>30</v>
      </c>
      <c r="G43" s="45">
        <v>89561</v>
      </c>
    </row>
    <row r="44" spans="1:7" ht="25.5" x14ac:dyDescent="0.2">
      <c r="A44" s="22" t="s">
        <v>110</v>
      </c>
      <c r="B44" s="40">
        <v>52</v>
      </c>
      <c r="C44" s="40">
        <v>4286</v>
      </c>
      <c r="D44" s="40">
        <v>4667</v>
      </c>
      <c r="E44" s="40">
        <v>221</v>
      </c>
      <c r="F44" s="28" t="s">
        <v>65</v>
      </c>
      <c r="G44" s="45">
        <v>59277</v>
      </c>
    </row>
    <row r="45" spans="1:7" ht="25.5" x14ac:dyDescent="0.2">
      <c r="A45" s="22" t="s">
        <v>111</v>
      </c>
      <c r="B45" s="40">
        <v>219</v>
      </c>
      <c r="C45" s="40">
        <v>5498</v>
      </c>
      <c r="D45" s="40">
        <v>14153</v>
      </c>
      <c r="E45" s="40">
        <v>2352</v>
      </c>
      <c r="F45" s="28" t="s">
        <v>66</v>
      </c>
      <c r="G45" s="45">
        <v>153399</v>
      </c>
    </row>
    <row r="46" spans="1:7" x14ac:dyDescent="0.2">
      <c r="A46" s="22" t="s">
        <v>112</v>
      </c>
      <c r="B46" s="40">
        <v>73</v>
      </c>
      <c r="C46" s="40">
        <v>2136</v>
      </c>
      <c r="D46" s="40">
        <v>4878</v>
      </c>
      <c r="E46" s="40">
        <v>1385</v>
      </c>
      <c r="F46" s="28" t="s">
        <v>67</v>
      </c>
      <c r="G46" s="45">
        <v>73708</v>
      </c>
    </row>
    <row r="47" spans="1:7" x14ac:dyDescent="0.2">
      <c r="A47" s="22" t="s">
        <v>113</v>
      </c>
      <c r="B47" s="40">
        <v>149</v>
      </c>
      <c r="C47" s="40">
        <v>6946</v>
      </c>
      <c r="D47" s="40">
        <v>7283</v>
      </c>
      <c r="E47" s="40">
        <v>124</v>
      </c>
      <c r="F47" s="28" t="s">
        <v>68</v>
      </c>
      <c r="G47" s="45">
        <v>113728</v>
      </c>
    </row>
    <row r="48" spans="1:7" x14ac:dyDescent="0.2">
      <c r="A48" s="22" t="s">
        <v>114</v>
      </c>
      <c r="B48" s="40">
        <v>22</v>
      </c>
      <c r="C48" s="40">
        <v>292</v>
      </c>
      <c r="D48" s="40">
        <v>712</v>
      </c>
      <c r="E48" s="40">
        <v>0</v>
      </c>
      <c r="F48" s="28" t="s">
        <v>30</v>
      </c>
      <c r="G48" s="45">
        <v>9323</v>
      </c>
    </row>
    <row r="49" spans="1:7" x14ac:dyDescent="0.2">
      <c r="A49" s="38" t="s">
        <v>115</v>
      </c>
      <c r="B49" s="46">
        <v>70</v>
      </c>
      <c r="C49" s="46">
        <v>4089</v>
      </c>
      <c r="D49" s="46">
        <v>5532</v>
      </c>
      <c r="E49" s="46">
        <v>86</v>
      </c>
      <c r="F49" s="47" t="s">
        <v>69</v>
      </c>
      <c r="G49" s="48">
        <v>120763</v>
      </c>
    </row>
    <row r="50" spans="1:7" x14ac:dyDescent="0.2">
      <c r="A50" s="26"/>
      <c r="B50" s="32"/>
      <c r="C50" s="32"/>
      <c r="D50" s="32"/>
      <c r="E50" s="32"/>
      <c r="F50" s="29"/>
      <c r="G50" s="35"/>
    </row>
    <row r="51" spans="1:7" x14ac:dyDescent="0.2">
      <c r="A51" s="13" t="s">
        <v>158</v>
      </c>
      <c r="B51" s="33">
        <f>SUM(B2:B49)</f>
        <v>4139</v>
      </c>
      <c r="C51" s="33">
        <f>SUM(C2:C49)</f>
        <v>152187</v>
      </c>
      <c r="D51" s="33">
        <f>SUM(D2:D49)</f>
        <v>282153</v>
      </c>
      <c r="E51" s="33">
        <f>SUM(E2:E49)</f>
        <v>20202</v>
      </c>
      <c r="F51" s="17"/>
      <c r="G51" s="33">
        <f>SUM(G2:G49)</f>
        <v>3753593</v>
      </c>
    </row>
    <row r="52" spans="1:7" x14ac:dyDescent="0.2">
      <c r="A52" s="14" t="s">
        <v>188</v>
      </c>
      <c r="B52" s="33">
        <f>AVERAGE(B2:B49)</f>
        <v>86.229166666666671</v>
      </c>
      <c r="C52" s="33">
        <f>AVERAGE(C2:C49)</f>
        <v>3170.5625</v>
      </c>
      <c r="D52" s="33">
        <f>AVERAGE(D2:D49)</f>
        <v>5878.1875</v>
      </c>
      <c r="E52" s="33">
        <f>AVERAGE(E2:E49)</f>
        <v>420.875</v>
      </c>
      <c r="F52" s="17"/>
      <c r="G52" s="33">
        <f>AVERAGE(G2:G49)</f>
        <v>78199.854166666672</v>
      </c>
    </row>
    <row r="53" spans="1:7" x14ac:dyDescent="0.2">
      <c r="A53" s="14" t="s">
        <v>189</v>
      </c>
      <c r="B53" s="33">
        <f>MEDIAN(B2:B49)</f>
        <v>74</v>
      </c>
      <c r="C53" s="33">
        <f>MEDIAN(C2:C49)</f>
        <v>1902.5</v>
      </c>
      <c r="D53" s="33">
        <f>MEDIAN(D2:D49)</f>
        <v>4649.5</v>
      </c>
      <c r="E53" s="33">
        <f>MEDIAN(E2:E49)</f>
        <v>78.5</v>
      </c>
      <c r="F53" s="17"/>
      <c r="G53" s="33">
        <f>MEDIAN(G2:G49)</f>
        <v>61390</v>
      </c>
    </row>
  </sheetData>
  <printOptions horizontalCentered="1" verticalCentered="1"/>
  <pageMargins left="0.45" right="0.45" top="0.6" bottom="0.6" header="0.4" footer="0.4"/>
  <pageSetup scale="88" fitToWidth="0" orientation="portrait" r:id="rId1"/>
  <headerFooter>
    <oddHeader>&amp;C&amp;"Arial,Regular"Other Physical Materials FY2019</oddHeader>
    <oddFooter>&amp;C&amp;"Arial,Regular"&amp;10RI Office of Library &amp; Information Services</oddFooter>
  </headerFooter>
  <tableParts count="1">
    <tablePart r:id="rId2"/>
  </tableParts>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6EC5EE2-8714-4E20-B322-57E5B7AD1DAC}">
  <sheetPr>
    <tabColor theme="7" tint="0.39997558519241921"/>
    <pageSetUpPr fitToPage="1"/>
  </sheetPr>
  <dimension ref="A1:K53"/>
  <sheetViews>
    <sheetView zoomScale="110" zoomScaleNormal="110" workbookViewId="0"/>
  </sheetViews>
  <sheetFormatPr defaultRowHeight="12.75" x14ac:dyDescent="0.2"/>
  <cols>
    <col min="1" max="1" width="37.85546875" style="11" customWidth="1"/>
    <col min="2" max="2" width="13.85546875" style="34" customWidth="1"/>
    <col min="3" max="3" width="13.42578125" style="54" customWidth="1"/>
    <col min="4" max="4" width="15.140625" style="34" customWidth="1"/>
    <col min="5" max="5" width="13.85546875" style="34" customWidth="1"/>
    <col min="6" max="6" width="13.28515625" style="54" customWidth="1"/>
    <col min="7" max="7" width="12" style="34" customWidth="1"/>
    <col min="8" max="8" width="12" style="54" customWidth="1"/>
    <col min="9" max="9" width="10.85546875" style="34" customWidth="1"/>
    <col min="10" max="10" width="12.140625" style="144" customWidth="1"/>
    <col min="11" max="16384" width="9.140625" style="11"/>
  </cols>
  <sheetData>
    <row r="1" spans="1:11" s="10" customFormat="1" ht="49.5" customHeight="1" x14ac:dyDescent="0.25">
      <c r="A1" s="24" t="s">
        <v>0</v>
      </c>
      <c r="B1" s="25" t="s">
        <v>3</v>
      </c>
      <c r="C1" s="106" t="s">
        <v>176</v>
      </c>
      <c r="D1" s="25" t="s">
        <v>9</v>
      </c>
      <c r="E1" s="25" t="s">
        <v>18</v>
      </c>
      <c r="F1" s="106" t="s">
        <v>177</v>
      </c>
      <c r="G1" s="25" t="s">
        <v>22</v>
      </c>
      <c r="H1" s="106" t="s">
        <v>179</v>
      </c>
      <c r="I1" s="25" t="s">
        <v>170</v>
      </c>
      <c r="J1" s="145" t="s">
        <v>178</v>
      </c>
    </row>
    <row r="2" spans="1:11" x14ac:dyDescent="0.2">
      <c r="A2" s="22" t="s">
        <v>107</v>
      </c>
      <c r="B2" s="40">
        <v>300882</v>
      </c>
      <c r="C2" s="71">
        <f t="shared" ref="C2:C49" si="0">B2/D2</f>
        <v>0.9441982778098561</v>
      </c>
      <c r="D2" s="40">
        <v>318664</v>
      </c>
      <c r="E2" s="40">
        <v>273665</v>
      </c>
      <c r="F2" s="71">
        <f t="shared" ref="F2:F49" si="1">E2/D2</f>
        <v>0.85878856726834529</v>
      </c>
      <c r="G2" s="40">
        <v>40499</v>
      </c>
      <c r="H2" s="71">
        <f t="shared" ref="H2:H49" si="2">G2/D2</f>
        <v>0.1270899756483318</v>
      </c>
      <c r="I2" s="40">
        <v>4500</v>
      </c>
      <c r="J2" s="72">
        <f t="shared" ref="J2:J49" si="3">I2/D2</f>
        <v>1.4121457083322873E-2</v>
      </c>
      <c r="K2" s="16"/>
    </row>
    <row r="3" spans="1:11" x14ac:dyDescent="0.2">
      <c r="A3" s="22" t="s">
        <v>115</v>
      </c>
      <c r="B3" s="40">
        <v>111056</v>
      </c>
      <c r="C3" s="71">
        <f t="shared" si="0"/>
        <v>0.91961941985541928</v>
      </c>
      <c r="D3" s="40">
        <v>120763</v>
      </c>
      <c r="E3" s="40">
        <v>89639</v>
      </c>
      <c r="F3" s="71">
        <f t="shared" si="1"/>
        <v>0.74227205352632841</v>
      </c>
      <c r="G3" s="40">
        <v>22530</v>
      </c>
      <c r="H3" s="71">
        <f t="shared" si="2"/>
        <v>0.18656376539171765</v>
      </c>
      <c r="I3" s="40">
        <v>8544</v>
      </c>
      <c r="J3" s="72">
        <f t="shared" si="3"/>
        <v>7.0750146982105452E-2</v>
      </c>
      <c r="K3" s="16"/>
    </row>
    <row r="4" spans="1:11" x14ac:dyDescent="0.2">
      <c r="A4" s="22" t="s">
        <v>96</v>
      </c>
      <c r="B4" s="40">
        <v>112392</v>
      </c>
      <c r="C4" s="71">
        <f t="shared" si="0"/>
        <v>0.89449891761110401</v>
      </c>
      <c r="D4" s="40">
        <v>125648</v>
      </c>
      <c r="E4" s="40">
        <v>90960</v>
      </c>
      <c r="F4" s="71">
        <f t="shared" si="1"/>
        <v>0.72392716159429515</v>
      </c>
      <c r="G4" s="40">
        <v>29929</v>
      </c>
      <c r="H4" s="71">
        <f t="shared" si="2"/>
        <v>0.2381971857888705</v>
      </c>
      <c r="I4" s="40">
        <v>4741</v>
      </c>
      <c r="J4" s="72">
        <f t="shared" si="3"/>
        <v>3.7732395262956832E-2</v>
      </c>
      <c r="K4" s="16"/>
    </row>
    <row r="5" spans="1:11" x14ac:dyDescent="0.2">
      <c r="A5" s="22" t="s">
        <v>89</v>
      </c>
      <c r="B5" s="40">
        <v>21817</v>
      </c>
      <c r="C5" s="71">
        <f t="shared" si="0"/>
        <v>0.78881336322221418</v>
      </c>
      <c r="D5" s="40">
        <v>27658</v>
      </c>
      <c r="E5" s="40">
        <v>19466</v>
      </c>
      <c r="F5" s="71">
        <f t="shared" si="1"/>
        <v>0.70381083230891606</v>
      </c>
      <c r="G5" s="40">
        <v>7106</v>
      </c>
      <c r="H5" s="71">
        <f t="shared" si="2"/>
        <v>0.2569238556656302</v>
      </c>
      <c r="I5" s="40">
        <v>1071</v>
      </c>
      <c r="J5" s="72">
        <f t="shared" si="3"/>
        <v>3.8722973461566272E-2</v>
      </c>
      <c r="K5" s="16"/>
    </row>
    <row r="6" spans="1:11" x14ac:dyDescent="0.2">
      <c r="A6" s="22" t="s">
        <v>77</v>
      </c>
      <c r="B6" s="40">
        <v>23520</v>
      </c>
      <c r="C6" s="71">
        <f t="shared" si="0"/>
        <v>0.78778135048231512</v>
      </c>
      <c r="D6" s="40">
        <v>29856</v>
      </c>
      <c r="E6" s="40">
        <v>20757</v>
      </c>
      <c r="F6" s="71">
        <f t="shared" si="1"/>
        <v>0.69523713826366562</v>
      </c>
      <c r="G6" s="40">
        <v>8220</v>
      </c>
      <c r="H6" s="71">
        <f t="shared" si="2"/>
        <v>0.27532154340836013</v>
      </c>
      <c r="I6" s="40">
        <v>873</v>
      </c>
      <c r="J6" s="72">
        <f t="shared" si="3"/>
        <v>2.9240353697749195E-2</v>
      </c>
      <c r="K6" s="16"/>
    </row>
    <row r="7" spans="1:11" x14ac:dyDescent="0.2">
      <c r="A7" s="22" t="s">
        <v>101</v>
      </c>
      <c r="B7" s="40">
        <v>48305</v>
      </c>
      <c r="C7" s="71">
        <f t="shared" si="0"/>
        <v>0.8895784608018269</v>
      </c>
      <c r="D7" s="40">
        <v>54301</v>
      </c>
      <c r="E7" s="40">
        <v>37547</v>
      </c>
      <c r="F7" s="71">
        <f t="shared" si="1"/>
        <v>0.69146056242058163</v>
      </c>
      <c r="G7" s="40">
        <v>13750</v>
      </c>
      <c r="H7" s="71">
        <f t="shared" si="2"/>
        <v>0.25321817277766523</v>
      </c>
      <c r="I7" s="40">
        <v>2983</v>
      </c>
      <c r="J7" s="72">
        <f t="shared" si="3"/>
        <v>5.4934531592420031E-2</v>
      </c>
      <c r="K7" s="16"/>
    </row>
    <row r="8" spans="1:11" x14ac:dyDescent="0.2">
      <c r="A8" s="22" t="s">
        <v>97</v>
      </c>
      <c r="B8" s="40">
        <v>69664</v>
      </c>
      <c r="C8" s="71">
        <f t="shared" si="0"/>
        <v>0.9093685955591525</v>
      </c>
      <c r="D8" s="40">
        <v>76607</v>
      </c>
      <c r="E8" s="40">
        <v>52716</v>
      </c>
      <c r="F8" s="71">
        <f t="shared" si="1"/>
        <v>0.68813554897072071</v>
      </c>
      <c r="G8" s="40">
        <v>20018</v>
      </c>
      <c r="H8" s="71">
        <f t="shared" si="2"/>
        <v>0.26130771339433734</v>
      </c>
      <c r="I8" s="40">
        <v>3844</v>
      </c>
      <c r="J8" s="72">
        <f t="shared" si="3"/>
        <v>5.0178182150456226E-2</v>
      </c>
      <c r="K8" s="16"/>
    </row>
    <row r="9" spans="1:11" x14ac:dyDescent="0.2">
      <c r="A9" s="22" t="s">
        <v>84</v>
      </c>
      <c r="B9" s="40">
        <v>18441</v>
      </c>
      <c r="C9" s="71">
        <f t="shared" si="0"/>
        <v>0.78774028193079881</v>
      </c>
      <c r="D9" s="40">
        <v>23410</v>
      </c>
      <c r="E9" s="40">
        <v>15939</v>
      </c>
      <c r="F9" s="71">
        <f t="shared" si="1"/>
        <v>0.68086287911149079</v>
      </c>
      <c r="G9" s="40">
        <v>6659</v>
      </c>
      <c r="H9" s="71">
        <f t="shared" si="2"/>
        <v>0.28445108927808627</v>
      </c>
      <c r="I9" s="40">
        <v>804</v>
      </c>
      <c r="J9" s="72">
        <f t="shared" si="3"/>
        <v>3.4344297308842378E-2</v>
      </c>
      <c r="K9" s="16"/>
    </row>
    <row r="10" spans="1:11" x14ac:dyDescent="0.2">
      <c r="A10" s="22" t="s">
        <v>104</v>
      </c>
      <c r="B10" s="40">
        <v>17495</v>
      </c>
      <c r="C10" s="71">
        <f t="shared" si="0"/>
        <v>0.89096557343654514</v>
      </c>
      <c r="D10" s="40">
        <v>19636</v>
      </c>
      <c r="E10" s="40">
        <v>13236</v>
      </c>
      <c r="F10" s="71">
        <f t="shared" si="1"/>
        <v>0.67406803829700546</v>
      </c>
      <c r="G10" s="40">
        <v>5905</v>
      </c>
      <c r="H10" s="71">
        <f t="shared" si="2"/>
        <v>0.30072316154002854</v>
      </c>
      <c r="I10" s="40">
        <v>487</v>
      </c>
      <c r="J10" s="72">
        <f t="shared" si="3"/>
        <v>2.4801385210837239E-2</v>
      </c>
      <c r="K10" s="16"/>
    </row>
    <row r="11" spans="1:11" x14ac:dyDescent="0.2">
      <c r="A11" s="22" t="s">
        <v>81</v>
      </c>
      <c r="B11" s="40">
        <v>86456</v>
      </c>
      <c r="C11" s="71">
        <f t="shared" si="0"/>
        <v>0.85322069693769798</v>
      </c>
      <c r="D11" s="40">
        <v>101329</v>
      </c>
      <c r="E11" s="40">
        <v>68229</v>
      </c>
      <c r="F11" s="71">
        <f t="shared" si="1"/>
        <v>0.67334129420008093</v>
      </c>
      <c r="G11" s="40">
        <v>28348</v>
      </c>
      <c r="H11" s="71">
        <f t="shared" si="2"/>
        <v>0.27976196350501831</v>
      </c>
      <c r="I11" s="40">
        <v>4692</v>
      </c>
      <c r="J11" s="72">
        <f t="shared" si="3"/>
        <v>4.6304611710369196E-2</v>
      </c>
      <c r="K11" s="16"/>
    </row>
    <row r="12" spans="1:11" x14ac:dyDescent="0.2">
      <c r="A12" s="22" t="s">
        <v>113</v>
      </c>
      <c r="B12" s="40">
        <v>99375</v>
      </c>
      <c r="C12" s="71">
        <f t="shared" si="0"/>
        <v>0.87379537141249297</v>
      </c>
      <c r="D12" s="40">
        <v>113728</v>
      </c>
      <c r="E12" s="40">
        <v>75167</v>
      </c>
      <c r="F12" s="71">
        <f t="shared" si="1"/>
        <v>0.66093662070906023</v>
      </c>
      <c r="G12" s="40">
        <v>33791</v>
      </c>
      <c r="H12" s="71">
        <f t="shared" si="2"/>
        <v>0.29712120146314014</v>
      </c>
      <c r="I12" s="40">
        <v>4768</v>
      </c>
      <c r="J12" s="72">
        <f t="shared" si="3"/>
        <v>4.192459200900394E-2</v>
      </c>
      <c r="K12" s="16"/>
    </row>
    <row r="13" spans="1:11" x14ac:dyDescent="0.2">
      <c r="A13" s="22" t="s">
        <v>108</v>
      </c>
      <c r="B13" s="40">
        <v>59981</v>
      </c>
      <c r="C13" s="71">
        <f t="shared" si="0"/>
        <v>0.89799982034314463</v>
      </c>
      <c r="D13" s="40">
        <v>66794</v>
      </c>
      <c r="E13" s="40">
        <v>43650</v>
      </c>
      <c r="F13" s="71">
        <f t="shared" si="1"/>
        <v>0.65350181153995868</v>
      </c>
      <c r="G13" s="40">
        <v>20484</v>
      </c>
      <c r="H13" s="71">
        <f t="shared" si="2"/>
        <v>0.30667425217833938</v>
      </c>
      <c r="I13" s="40">
        <v>2621</v>
      </c>
      <c r="J13" s="72">
        <f t="shared" si="3"/>
        <v>3.924005150163188E-2</v>
      </c>
      <c r="K13" s="16"/>
    </row>
    <row r="14" spans="1:11" x14ac:dyDescent="0.2">
      <c r="A14" s="22" t="s">
        <v>70</v>
      </c>
      <c r="B14" s="40">
        <v>25688</v>
      </c>
      <c r="C14" s="71">
        <f t="shared" si="0"/>
        <v>0.89843312814773368</v>
      </c>
      <c r="D14" s="40">
        <v>28592</v>
      </c>
      <c r="E14" s="40">
        <v>18570</v>
      </c>
      <c r="F14" s="71">
        <f t="shared" si="1"/>
        <v>0.64948237269166198</v>
      </c>
      <c r="G14" s="40">
        <v>8255</v>
      </c>
      <c r="H14" s="71">
        <f t="shared" si="2"/>
        <v>0.28871712367095692</v>
      </c>
      <c r="I14" s="40">
        <v>1754</v>
      </c>
      <c r="J14" s="72">
        <f t="shared" si="3"/>
        <v>6.1345831001678792E-2</v>
      </c>
      <c r="K14" s="16"/>
    </row>
    <row r="15" spans="1:11" x14ac:dyDescent="0.2">
      <c r="A15" s="22" t="s">
        <v>92</v>
      </c>
      <c r="B15" s="40">
        <v>24034</v>
      </c>
      <c r="C15" s="71">
        <f t="shared" si="0"/>
        <v>0.90062204901446452</v>
      </c>
      <c r="D15" s="40">
        <v>26686</v>
      </c>
      <c r="E15" s="40">
        <v>17303</v>
      </c>
      <c r="F15" s="71">
        <f t="shared" si="1"/>
        <v>0.64839241549876336</v>
      </c>
      <c r="G15" s="40">
        <v>7839</v>
      </c>
      <c r="H15" s="71">
        <f t="shared" si="2"/>
        <v>0.29374953158959755</v>
      </c>
      <c r="I15" s="40">
        <v>1530</v>
      </c>
      <c r="J15" s="72">
        <f t="shared" si="3"/>
        <v>5.7333433260885858E-2</v>
      </c>
      <c r="K15" s="16"/>
    </row>
    <row r="16" spans="1:11" x14ac:dyDescent="0.2">
      <c r="A16" s="22" t="s">
        <v>112</v>
      </c>
      <c r="B16" s="40">
        <v>65309</v>
      </c>
      <c r="C16" s="71">
        <f t="shared" si="0"/>
        <v>0.88605036088348621</v>
      </c>
      <c r="D16" s="40">
        <v>73708</v>
      </c>
      <c r="E16" s="40">
        <v>47508</v>
      </c>
      <c r="F16" s="71">
        <f t="shared" si="1"/>
        <v>0.64454333315243939</v>
      </c>
      <c r="G16" s="40">
        <v>22778</v>
      </c>
      <c r="H16" s="71">
        <f t="shared" si="2"/>
        <v>0.30903022738373037</v>
      </c>
      <c r="I16" s="40">
        <v>2141</v>
      </c>
      <c r="J16" s="72">
        <f t="shared" si="3"/>
        <v>2.9047050523688066E-2</v>
      </c>
      <c r="K16" s="16"/>
    </row>
    <row r="17" spans="1:11" x14ac:dyDescent="0.2">
      <c r="A17" s="22" t="s">
        <v>94</v>
      </c>
      <c r="B17" s="40">
        <v>121459</v>
      </c>
      <c r="C17" s="71">
        <f t="shared" si="0"/>
        <v>0.86210225215953207</v>
      </c>
      <c r="D17" s="40">
        <v>140887</v>
      </c>
      <c r="E17" s="40">
        <v>90410</v>
      </c>
      <c r="F17" s="71">
        <f t="shared" si="1"/>
        <v>0.64171995996791753</v>
      </c>
      <c r="G17" s="40">
        <v>40075</v>
      </c>
      <c r="H17" s="71">
        <f t="shared" si="2"/>
        <v>0.28444781988402051</v>
      </c>
      <c r="I17" s="40">
        <v>10383</v>
      </c>
      <c r="J17" s="72">
        <f t="shared" si="3"/>
        <v>7.3697360295839925E-2</v>
      </c>
      <c r="K17" s="16"/>
    </row>
    <row r="18" spans="1:11" x14ac:dyDescent="0.2">
      <c r="A18" s="22" t="s">
        <v>72</v>
      </c>
      <c r="B18" s="40">
        <v>101131</v>
      </c>
      <c r="C18" s="71">
        <f t="shared" si="0"/>
        <v>0.90595633751086191</v>
      </c>
      <c r="D18" s="40">
        <v>111629</v>
      </c>
      <c r="E18" s="40">
        <v>71157</v>
      </c>
      <c r="F18" s="71">
        <f t="shared" si="1"/>
        <v>0.6374418833815586</v>
      </c>
      <c r="G18" s="40">
        <v>31523</v>
      </c>
      <c r="H18" s="71">
        <f t="shared" si="2"/>
        <v>0.28239077659031253</v>
      </c>
      <c r="I18" s="40">
        <v>8949</v>
      </c>
      <c r="J18" s="72">
        <f t="shared" si="3"/>
        <v>8.0167340028128892E-2</v>
      </c>
      <c r="K18" s="16"/>
    </row>
    <row r="19" spans="1:11" x14ac:dyDescent="0.2">
      <c r="A19" s="22" t="s">
        <v>82</v>
      </c>
      <c r="B19" s="40">
        <v>52959</v>
      </c>
      <c r="C19" s="71">
        <f t="shared" si="0"/>
        <v>0.88328301949730637</v>
      </c>
      <c r="D19" s="40">
        <v>59957</v>
      </c>
      <c r="E19" s="40">
        <v>37988</v>
      </c>
      <c r="F19" s="71">
        <f t="shared" si="1"/>
        <v>0.63358740430641958</v>
      </c>
      <c r="G19" s="40">
        <v>19919</v>
      </c>
      <c r="H19" s="71">
        <f t="shared" si="2"/>
        <v>0.33222142535483762</v>
      </c>
      <c r="I19" s="40">
        <v>2036</v>
      </c>
      <c r="J19" s="72">
        <f t="shared" si="3"/>
        <v>3.3957669663258666E-2</v>
      </c>
      <c r="K19" s="16"/>
    </row>
    <row r="20" spans="1:11" x14ac:dyDescent="0.2">
      <c r="A20" s="22" t="s">
        <v>186</v>
      </c>
      <c r="B20" s="40">
        <v>56242</v>
      </c>
      <c r="C20" s="71">
        <f t="shared" si="0"/>
        <v>0.81772052516029603</v>
      </c>
      <c r="D20" s="40">
        <v>68779</v>
      </c>
      <c r="E20" s="40">
        <v>43573</v>
      </c>
      <c r="F20" s="71">
        <f t="shared" si="1"/>
        <v>0.63352185987001841</v>
      </c>
      <c r="G20" s="40">
        <v>23274</v>
      </c>
      <c r="H20" s="71">
        <f t="shared" si="2"/>
        <v>0.33838817080795008</v>
      </c>
      <c r="I20" s="40">
        <v>1897</v>
      </c>
      <c r="J20" s="72">
        <f t="shared" si="3"/>
        <v>2.7581093066197531E-2</v>
      </c>
      <c r="K20" s="16"/>
    </row>
    <row r="21" spans="1:11" x14ac:dyDescent="0.2">
      <c r="A21" s="22" t="s">
        <v>99</v>
      </c>
      <c r="B21" s="40">
        <v>102013</v>
      </c>
      <c r="C21" s="71">
        <f t="shared" si="0"/>
        <v>0.80916460435306814</v>
      </c>
      <c r="D21" s="40">
        <v>126072</v>
      </c>
      <c r="E21" s="40">
        <v>79522</v>
      </c>
      <c r="F21" s="71">
        <f t="shared" si="1"/>
        <v>0.63076654610064087</v>
      </c>
      <c r="G21" s="40">
        <v>31434</v>
      </c>
      <c r="H21" s="71">
        <f t="shared" si="2"/>
        <v>0.24933371406815152</v>
      </c>
      <c r="I21" s="40">
        <v>4081</v>
      </c>
      <c r="J21" s="72">
        <f t="shared" si="3"/>
        <v>3.2370391522304712E-2</v>
      </c>
      <c r="K21" s="16"/>
    </row>
    <row r="22" spans="1:11" x14ac:dyDescent="0.2">
      <c r="A22" s="22" t="s">
        <v>103</v>
      </c>
      <c r="B22" s="40">
        <v>101022</v>
      </c>
      <c r="C22" s="71">
        <f t="shared" si="0"/>
        <v>0.91013270628935916</v>
      </c>
      <c r="D22" s="40">
        <v>110997</v>
      </c>
      <c r="E22" s="40">
        <v>69810</v>
      </c>
      <c r="F22" s="71">
        <f t="shared" si="1"/>
        <v>0.62893591718695097</v>
      </c>
      <c r="G22" s="40">
        <v>30692</v>
      </c>
      <c r="H22" s="71">
        <f t="shared" si="2"/>
        <v>0.27651197780120185</v>
      </c>
      <c r="I22" s="40">
        <v>10512</v>
      </c>
      <c r="J22" s="72">
        <f t="shared" si="3"/>
        <v>9.4705262304386612E-2</v>
      </c>
      <c r="K22" s="16"/>
    </row>
    <row r="23" spans="1:11" x14ac:dyDescent="0.2">
      <c r="A23" s="22" t="s">
        <v>98</v>
      </c>
      <c r="B23" s="40">
        <v>112937</v>
      </c>
      <c r="C23" s="71">
        <f t="shared" si="0"/>
        <v>0.87608505092660827</v>
      </c>
      <c r="D23" s="40">
        <v>128911</v>
      </c>
      <c r="E23" s="40">
        <v>80360</v>
      </c>
      <c r="F23" s="71">
        <f t="shared" si="1"/>
        <v>0.62337581742442461</v>
      </c>
      <c r="G23" s="40">
        <v>44395</v>
      </c>
      <c r="H23" s="71">
        <f t="shared" si="2"/>
        <v>0.34438488569633313</v>
      </c>
      <c r="I23" s="40">
        <v>4117</v>
      </c>
      <c r="J23" s="72">
        <f t="shared" si="3"/>
        <v>3.1936762572627626E-2</v>
      </c>
      <c r="K23" s="16"/>
    </row>
    <row r="24" spans="1:11" x14ac:dyDescent="0.2">
      <c r="A24" s="22" t="s">
        <v>88</v>
      </c>
      <c r="B24" s="40">
        <v>33757</v>
      </c>
      <c r="C24" s="71">
        <f t="shared" si="0"/>
        <v>0.86092833460851825</v>
      </c>
      <c r="D24" s="40">
        <v>39210</v>
      </c>
      <c r="E24" s="40">
        <v>24427</v>
      </c>
      <c r="F24" s="71">
        <f t="shared" si="1"/>
        <v>0.62297883193062997</v>
      </c>
      <c r="G24" s="40">
        <v>12196</v>
      </c>
      <c r="H24" s="71">
        <f t="shared" si="2"/>
        <v>0.31104310124968121</v>
      </c>
      <c r="I24" s="40">
        <v>2362</v>
      </c>
      <c r="J24" s="72">
        <f t="shared" si="3"/>
        <v>6.0239734761540424E-2</v>
      </c>
      <c r="K24" s="16"/>
    </row>
    <row r="25" spans="1:11" x14ac:dyDescent="0.2">
      <c r="A25" s="22" t="s">
        <v>73</v>
      </c>
      <c r="B25" s="40">
        <v>28988</v>
      </c>
      <c r="C25" s="71">
        <f t="shared" si="0"/>
        <v>0.91905773437747695</v>
      </c>
      <c r="D25" s="40">
        <v>31541</v>
      </c>
      <c r="E25" s="40">
        <v>19510</v>
      </c>
      <c r="F25" s="71">
        <f t="shared" si="1"/>
        <v>0.6185599695634254</v>
      </c>
      <c r="G25" s="40">
        <v>7606</v>
      </c>
      <c r="H25" s="71">
        <f t="shared" si="2"/>
        <v>0.24114644431057988</v>
      </c>
      <c r="I25" s="40">
        <v>1147</v>
      </c>
      <c r="J25" s="72">
        <f t="shared" si="3"/>
        <v>3.6365365714466885E-2</v>
      </c>
      <c r="K25" s="16"/>
    </row>
    <row r="26" spans="1:11" x14ac:dyDescent="0.2">
      <c r="A26" s="22" t="s">
        <v>85</v>
      </c>
      <c r="B26" s="40">
        <v>22335</v>
      </c>
      <c r="C26" s="71">
        <f t="shared" si="0"/>
        <v>0.91345957220563578</v>
      </c>
      <c r="D26" s="40">
        <v>24451</v>
      </c>
      <c r="E26" s="40">
        <v>15044</v>
      </c>
      <c r="F26" s="71">
        <f t="shared" si="1"/>
        <v>0.61527135904461983</v>
      </c>
      <c r="G26" s="40">
        <v>9032</v>
      </c>
      <c r="H26" s="71">
        <f t="shared" si="2"/>
        <v>0.36939184491431842</v>
      </c>
      <c r="I26" s="40">
        <v>1362</v>
      </c>
      <c r="J26" s="72">
        <f t="shared" si="3"/>
        <v>5.5703243221136151E-2</v>
      </c>
      <c r="K26" s="16"/>
    </row>
    <row r="27" spans="1:11" x14ac:dyDescent="0.2">
      <c r="A27" s="22" t="s">
        <v>71</v>
      </c>
      <c r="B27" s="40">
        <v>19214</v>
      </c>
      <c r="C27" s="71">
        <f t="shared" si="0"/>
        <v>0.89263646922183504</v>
      </c>
      <c r="D27" s="40">
        <v>21525</v>
      </c>
      <c r="E27" s="40">
        <v>13239</v>
      </c>
      <c r="F27" s="71">
        <f t="shared" si="1"/>
        <v>0.61505226480836239</v>
      </c>
      <c r="G27" s="40">
        <v>7701</v>
      </c>
      <c r="H27" s="71">
        <f t="shared" si="2"/>
        <v>0.35777003484320558</v>
      </c>
      <c r="I27" s="40">
        <v>585</v>
      </c>
      <c r="J27" s="72">
        <f t="shared" si="3"/>
        <v>2.7177700348432057E-2</v>
      </c>
      <c r="K27" s="16"/>
    </row>
    <row r="28" spans="1:11" x14ac:dyDescent="0.2">
      <c r="A28" s="22" t="s">
        <v>76</v>
      </c>
      <c r="B28" s="40">
        <v>240913</v>
      </c>
      <c r="C28" s="71">
        <f t="shared" si="0"/>
        <v>0.8557549880825942</v>
      </c>
      <c r="D28" s="40">
        <v>281521</v>
      </c>
      <c r="E28" s="40">
        <v>172779</v>
      </c>
      <c r="F28" s="71">
        <f t="shared" si="1"/>
        <v>0.61373396656022106</v>
      </c>
      <c r="G28" s="40">
        <v>66621</v>
      </c>
      <c r="H28" s="71">
        <f t="shared" si="2"/>
        <v>0.23664664447767661</v>
      </c>
      <c r="I28" s="40">
        <v>9891</v>
      </c>
      <c r="J28" s="72">
        <f t="shared" si="3"/>
        <v>3.5134146298144722E-2</v>
      </c>
      <c r="K28" s="16"/>
    </row>
    <row r="29" spans="1:11" x14ac:dyDescent="0.2">
      <c r="A29" s="22" t="s">
        <v>90</v>
      </c>
      <c r="B29" s="40">
        <v>32515</v>
      </c>
      <c r="C29" s="71">
        <f t="shared" si="0"/>
        <v>0.8174321844281871</v>
      </c>
      <c r="D29" s="40">
        <v>39777</v>
      </c>
      <c r="E29" s="40">
        <v>24411</v>
      </c>
      <c r="F29" s="71">
        <f t="shared" si="1"/>
        <v>0.61369635719134175</v>
      </c>
      <c r="G29" s="40">
        <v>13163</v>
      </c>
      <c r="H29" s="71">
        <f t="shared" si="2"/>
        <v>0.33091987832164316</v>
      </c>
      <c r="I29" s="40">
        <v>1839</v>
      </c>
      <c r="J29" s="72">
        <f t="shared" si="3"/>
        <v>4.6232747567689872E-2</v>
      </c>
      <c r="K29" s="16"/>
    </row>
    <row r="30" spans="1:11" x14ac:dyDescent="0.2">
      <c r="A30" s="22" t="s">
        <v>83</v>
      </c>
      <c r="B30" s="40">
        <v>20256</v>
      </c>
      <c r="C30" s="71">
        <f t="shared" si="0"/>
        <v>0.82802599844663372</v>
      </c>
      <c r="D30" s="40">
        <v>24463</v>
      </c>
      <c r="E30" s="40">
        <v>14895</v>
      </c>
      <c r="F30" s="71">
        <f t="shared" si="1"/>
        <v>0.6088787147937702</v>
      </c>
      <c r="G30" s="40">
        <v>8303</v>
      </c>
      <c r="H30" s="71">
        <f t="shared" si="2"/>
        <v>0.33941053836405999</v>
      </c>
      <c r="I30" s="40">
        <v>1251</v>
      </c>
      <c r="J30" s="72">
        <f t="shared" si="3"/>
        <v>5.1138453991742633E-2</v>
      </c>
      <c r="K30" s="16"/>
    </row>
    <row r="31" spans="1:11" x14ac:dyDescent="0.2">
      <c r="A31" s="22" t="s">
        <v>75</v>
      </c>
      <c r="B31" s="40">
        <v>79538</v>
      </c>
      <c r="C31" s="71">
        <f t="shared" si="0"/>
        <v>0.83565875183862159</v>
      </c>
      <c r="D31" s="40">
        <v>95180</v>
      </c>
      <c r="E31" s="40">
        <v>57925</v>
      </c>
      <c r="F31" s="71">
        <f t="shared" si="1"/>
        <v>0.60858373607900818</v>
      </c>
      <c r="G31" s="40">
        <v>31588</v>
      </c>
      <c r="H31" s="71">
        <f t="shared" si="2"/>
        <v>0.33187644463122506</v>
      </c>
      <c r="I31" s="40">
        <v>5559</v>
      </c>
      <c r="J31" s="72">
        <f t="shared" si="3"/>
        <v>5.8405127127547807E-2</v>
      </c>
      <c r="K31" s="16"/>
    </row>
    <row r="32" spans="1:11" x14ac:dyDescent="0.2">
      <c r="A32" s="22" t="s">
        <v>109</v>
      </c>
      <c r="B32" s="40">
        <v>79857</v>
      </c>
      <c r="C32" s="71">
        <f t="shared" si="0"/>
        <v>0.89164926698004709</v>
      </c>
      <c r="D32" s="40">
        <v>89561</v>
      </c>
      <c r="E32" s="40">
        <v>54348</v>
      </c>
      <c r="F32" s="71">
        <f t="shared" si="1"/>
        <v>0.60682663212782351</v>
      </c>
      <c r="G32" s="40">
        <v>29471</v>
      </c>
      <c r="H32" s="71">
        <f t="shared" si="2"/>
        <v>0.32906064023403042</v>
      </c>
      <c r="I32" s="40">
        <v>5693</v>
      </c>
      <c r="J32" s="72">
        <f t="shared" si="3"/>
        <v>6.356561449738167E-2</v>
      </c>
      <c r="K32" s="16"/>
    </row>
    <row r="33" spans="1:11" x14ac:dyDescent="0.2">
      <c r="A33" s="22" t="s">
        <v>111</v>
      </c>
      <c r="B33" s="40">
        <v>131396</v>
      </c>
      <c r="C33" s="71">
        <f t="shared" si="0"/>
        <v>0.85656360210953131</v>
      </c>
      <c r="D33" s="40">
        <v>153399</v>
      </c>
      <c r="E33" s="40">
        <v>92747</v>
      </c>
      <c r="F33" s="71">
        <f t="shared" si="1"/>
        <v>0.60461280712390564</v>
      </c>
      <c r="G33" s="40">
        <v>50205</v>
      </c>
      <c r="H33" s="71">
        <f t="shared" si="2"/>
        <v>0.32728375022001449</v>
      </c>
      <c r="I33" s="40">
        <v>8171</v>
      </c>
      <c r="J33" s="72">
        <f t="shared" si="3"/>
        <v>5.326631855487976E-2</v>
      </c>
      <c r="K33" s="16"/>
    </row>
    <row r="34" spans="1:11" x14ac:dyDescent="0.2">
      <c r="A34" s="22" t="s">
        <v>91</v>
      </c>
      <c r="B34" s="40">
        <v>60334</v>
      </c>
      <c r="C34" s="71">
        <f t="shared" si="0"/>
        <v>0.91492781754215702</v>
      </c>
      <c r="D34" s="40">
        <v>65944</v>
      </c>
      <c r="E34" s="40">
        <v>38966</v>
      </c>
      <c r="F34" s="71">
        <f t="shared" si="1"/>
        <v>0.59089530510736388</v>
      </c>
      <c r="G34" s="40">
        <v>23785</v>
      </c>
      <c r="H34" s="71">
        <f t="shared" si="2"/>
        <v>0.3606848234865947</v>
      </c>
      <c r="I34" s="40">
        <v>3166</v>
      </c>
      <c r="J34" s="72">
        <f t="shared" si="3"/>
        <v>4.8010433094747056E-2</v>
      </c>
      <c r="K34" s="16"/>
    </row>
    <row r="35" spans="1:11" x14ac:dyDescent="0.2">
      <c r="A35" s="22" t="s">
        <v>80</v>
      </c>
      <c r="B35" s="40">
        <v>75089</v>
      </c>
      <c r="C35" s="71">
        <f t="shared" si="0"/>
        <v>0.90384823717755813</v>
      </c>
      <c r="D35" s="40">
        <v>83077</v>
      </c>
      <c r="E35" s="40">
        <v>49007</v>
      </c>
      <c r="F35" s="71">
        <f t="shared" si="1"/>
        <v>0.58989852787173347</v>
      </c>
      <c r="G35" s="40">
        <v>31684</v>
      </c>
      <c r="H35" s="71">
        <f t="shared" si="2"/>
        <v>0.38138112835080706</v>
      </c>
      <c r="I35" s="40">
        <v>2278</v>
      </c>
      <c r="J35" s="72">
        <f t="shared" si="3"/>
        <v>2.7420344981162054E-2</v>
      </c>
      <c r="K35" s="16"/>
    </row>
    <row r="36" spans="1:11" x14ac:dyDescent="0.2">
      <c r="A36" s="22" t="s">
        <v>74</v>
      </c>
      <c r="B36" s="40">
        <v>22126</v>
      </c>
      <c r="C36" s="71">
        <f t="shared" si="0"/>
        <v>0.89246531139077123</v>
      </c>
      <c r="D36" s="40">
        <v>24792</v>
      </c>
      <c r="E36" s="40">
        <v>14434</v>
      </c>
      <c r="F36" s="71">
        <f t="shared" si="1"/>
        <v>0.58220393675379156</v>
      </c>
      <c r="G36" s="40">
        <v>9471</v>
      </c>
      <c r="H36" s="71">
        <f t="shared" si="2"/>
        <v>0.38201839303000967</v>
      </c>
      <c r="I36" s="40">
        <v>859</v>
      </c>
      <c r="J36" s="72">
        <f t="shared" si="3"/>
        <v>3.4648273636656984E-2</v>
      </c>
      <c r="K36" s="16"/>
    </row>
    <row r="37" spans="1:11" x14ac:dyDescent="0.2">
      <c r="A37" s="22" t="s">
        <v>110</v>
      </c>
      <c r="B37" s="40">
        <v>50103</v>
      </c>
      <c r="C37" s="71">
        <f t="shared" si="0"/>
        <v>0.84523508274710257</v>
      </c>
      <c r="D37" s="40">
        <v>59277</v>
      </c>
      <c r="E37" s="40">
        <v>34497</v>
      </c>
      <c r="F37" s="71">
        <f t="shared" si="1"/>
        <v>0.58196264993167668</v>
      </c>
      <c r="G37" s="40">
        <v>19860</v>
      </c>
      <c r="H37" s="71">
        <f t="shared" si="2"/>
        <v>0.33503719823877726</v>
      </c>
      <c r="I37" s="40">
        <v>4739</v>
      </c>
      <c r="J37" s="72">
        <f t="shared" si="3"/>
        <v>7.9946690959394037E-2</v>
      </c>
      <c r="K37" s="16"/>
    </row>
    <row r="38" spans="1:11" x14ac:dyDescent="0.2">
      <c r="A38" s="22" t="s">
        <v>79</v>
      </c>
      <c r="B38" s="40">
        <v>11313</v>
      </c>
      <c r="C38" s="71">
        <f t="shared" si="0"/>
        <v>0.8122487076392878</v>
      </c>
      <c r="D38" s="40">
        <v>13928</v>
      </c>
      <c r="E38" s="40">
        <v>8053</v>
      </c>
      <c r="F38" s="71">
        <f t="shared" si="1"/>
        <v>0.57818782309017802</v>
      </c>
      <c r="G38" s="40">
        <v>5210</v>
      </c>
      <c r="H38" s="71">
        <f t="shared" si="2"/>
        <v>0.37406662837449739</v>
      </c>
      <c r="I38" s="40">
        <v>665</v>
      </c>
      <c r="J38" s="72">
        <f t="shared" si="3"/>
        <v>4.7745548535324527E-2</v>
      </c>
      <c r="K38" s="16"/>
    </row>
    <row r="39" spans="1:11" x14ac:dyDescent="0.2">
      <c r="A39" s="22" t="s">
        <v>86</v>
      </c>
      <c r="B39" s="40">
        <v>66496</v>
      </c>
      <c r="C39" s="71">
        <f t="shared" si="0"/>
        <v>0.86815066257588613</v>
      </c>
      <c r="D39" s="40">
        <v>76595</v>
      </c>
      <c r="E39" s="40">
        <v>44104</v>
      </c>
      <c r="F39" s="71">
        <f t="shared" si="1"/>
        <v>0.57580782035380895</v>
      </c>
      <c r="G39" s="40">
        <v>20921</v>
      </c>
      <c r="H39" s="71">
        <f t="shared" si="2"/>
        <v>0.27313793328546249</v>
      </c>
      <c r="I39" s="40">
        <v>11570</v>
      </c>
      <c r="J39" s="72">
        <f t="shared" si="3"/>
        <v>0.15105424636072851</v>
      </c>
      <c r="K39" s="16"/>
    </row>
    <row r="40" spans="1:11" x14ac:dyDescent="0.2">
      <c r="A40" s="22" t="s">
        <v>102</v>
      </c>
      <c r="B40" s="40">
        <v>12574</v>
      </c>
      <c r="C40" s="71">
        <f t="shared" si="0"/>
        <v>0.9039539899352983</v>
      </c>
      <c r="D40" s="40">
        <v>13910</v>
      </c>
      <c r="E40" s="40">
        <v>7968</v>
      </c>
      <c r="F40" s="71">
        <f t="shared" si="1"/>
        <v>0.57282530553558586</v>
      </c>
      <c r="G40" s="40">
        <v>5279</v>
      </c>
      <c r="H40" s="71">
        <f t="shared" si="2"/>
        <v>0.37951114306254491</v>
      </c>
      <c r="I40" s="40">
        <v>682</v>
      </c>
      <c r="J40" s="72">
        <f t="shared" si="3"/>
        <v>4.9029475197699499E-2</v>
      </c>
      <c r="K40" s="16"/>
    </row>
    <row r="41" spans="1:11" x14ac:dyDescent="0.2">
      <c r="A41" s="22" t="s">
        <v>78</v>
      </c>
      <c r="B41" s="40">
        <v>85473</v>
      </c>
      <c r="C41" s="71">
        <f t="shared" si="0"/>
        <v>0.80301578354002257</v>
      </c>
      <c r="D41" s="40">
        <v>106440</v>
      </c>
      <c r="E41" s="40">
        <v>60413</v>
      </c>
      <c r="F41" s="71">
        <f t="shared" si="1"/>
        <v>0.56757797820368283</v>
      </c>
      <c r="G41" s="40">
        <v>37171</v>
      </c>
      <c r="H41" s="71">
        <f t="shared" si="2"/>
        <v>0.34922021796317176</v>
      </c>
      <c r="I41" s="40">
        <v>7998</v>
      </c>
      <c r="J41" s="72">
        <f t="shared" si="3"/>
        <v>7.514092446448703E-2</v>
      </c>
      <c r="K41" s="16"/>
    </row>
    <row r="42" spans="1:11" x14ac:dyDescent="0.2">
      <c r="A42" s="22" t="s">
        <v>93</v>
      </c>
      <c r="B42" s="40">
        <v>29889</v>
      </c>
      <c r="C42" s="71">
        <f t="shared" si="0"/>
        <v>0.85049654269698094</v>
      </c>
      <c r="D42" s="40">
        <v>35143</v>
      </c>
      <c r="E42" s="40">
        <v>19924</v>
      </c>
      <c r="F42" s="71">
        <f t="shared" si="1"/>
        <v>0.56694078479355769</v>
      </c>
      <c r="G42" s="40">
        <v>13375</v>
      </c>
      <c r="H42" s="71">
        <f t="shared" si="2"/>
        <v>0.38058788378909031</v>
      </c>
      <c r="I42" s="40">
        <v>1823</v>
      </c>
      <c r="J42" s="72">
        <f t="shared" si="3"/>
        <v>5.1873772870841987E-2</v>
      </c>
      <c r="K42" s="16"/>
    </row>
    <row r="43" spans="1:11" x14ac:dyDescent="0.2">
      <c r="A43" s="22" t="s">
        <v>114</v>
      </c>
      <c r="B43" s="40">
        <v>8319</v>
      </c>
      <c r="C43" s="71">
        <f t="shared" si="0"/>
        <v>0.8923093424863241</v>
      </c>
      <c r="D43" s="40">
        <v>9323</v>
      </c>
      <c r="E43" s="40">
        <v>5192</v>
      </c>
      <c r="F43" s="71">
        <f t="shared" si="1"/>
        <v>0.55690228467231573</v>
      </c>
      <c r="G43" s="40">
        <v>3723</v>
      </c>
      <c r="H43" s="71">
        <f t="shared" si="2"/>
        <v>0.39933497801136975</v>
      </c>
      <c r="I43" s="40">
        <v>408</v>
      </c>
      <c r="J43" s="72">
        <f t="shared" si="3"/>
        <v>4.3762737316314491E-2</v>
      </c>
      <c r="K43" s="16"/>
    </row>
    <row r="44" spans="1:11" x14ac:dyDescent="0.2">
      <c r="A44" s="22" t="s">
        <v>100</v>
      </c>
      <c r="B44" s="40">
        <v>33134</v>
      </c>
      <c r="C44" s="71">
        <f t="shared" si="0"/>
        <v>0.89007682802342447</v>
      </c>
      <c r="D44" s="40">
        <v>37226</v>
      </c>
      <c r="E44" s="40">
        <v>20445</v>
      </c>
      <c r="F44" s="71">
        <f t="shared" si="1"/>
        <v>0.54921291570407782</v>
      </c>
      <c r="G44" s="40">
        <v>13994</v>
      </c>
      <c r="H44" s="71">
        <f t="shared" si="2"/>
        <v>0.37592005587492611</v>
      </c>
      <c r="I44" s="40">
        <v>2787</v>
      </c>
      <c r="J44" s="72">
        <f t="shared" si="3"/>
        <v>7.4867028420996073E-2</v>
      </c>
      <c r="K44" s="16"/>
    </row>
    <row r="45" spans="1:11" x14ac:dyDescent="0.2">
      <c r="A45" s="22" t="s">
        <v>105</v>
      </c>
      <c r="B45" s="40">
        <v>57335</v>
      </c>
      <c r="C45" s="71">
        <f t="shared" si="0"/>
        <v>0.91264345860592455</v>
      </c>
      <c r="D45" s="40">
        <v>62823</v>
      </c>
      <c r="E45" s="40">
        <v>33324</v>
      </c>
      <c r="F45" s="71">
        <f t="shared" si="1"/>
        <v>0.53044267226971009</v>
      </c>
      <c r="G45" s="40">
        <v>24325</v>
      </c>
      <c r="H45" s="71">
        <f t="shared" si="2"/>
        <v>0.38719895579644398</v>
      </c>
      <c r="I45" s="40">
        <v>5171</v>
      </c>
      <c r="J45" s="72">
        <f t="shared" si="3"/>
        <v>8.2310618722442414E-2</v>
      </c>
      <c r="K45" s="16"/>
    </row>
    <row r="46" spans="1:11" x14ac:dyDescent="0.2">
      <c r="A46" s="22" t="s">
        <v>106</v>
      </c>
      <c r="B46" s="40">
        <v>255978</v>
      </c>
      <c r="C46" s="71">
        <f t="shared" si="0"/>
        <v>0.89132554284997978</v>
      </c>
      <c r="D46" s="40">
        <v>287188</v>
      </c>
      <c r="E46" s="40">
        <v>147118</v>
      </c>
      <c r="F46" s="71">
        <f t="shared" si="1"/>
        <v>0.51227070768973637</v>
      </c>
      <c r="G46" s="40">
        <v>120310</v>
      </c>
      <c r="H46" s="71">
        <f t="shared" si="2"/>
        <v>0.41892418903296796</v>
      </c>
      <c r="I46" s="40">
        <v>19697</v>
      </c>
      <c r="J46" s="72">
        <f t="shared" si="3"/>
        <v>6.8585734780004737E-2</v>
      </c>
      <c r="K46" s="16"/>
    </row>
    <row r="47" spans="1:11" x14ac:dyDescent="0.2">
      <c r="A47" s="22" t="s">
        <v>95</v>
      </c>
      <c r="B47" s="40">
        <v>48103</v>
      </c>
      <c r="C47" s="71">
        <f t="shared" si="0"/>
        <v>0.93253591299459127</v>
      </c>
      <c r="D47" s="40">
        <v>51583</v>
      </c>
      <c r="E47" s="40">
        <v>26165</v>
      </c>
      <c r="F47" s="71">
        <f t="shared" si="1"/>
        <v>0.50724075761394261</v>
      </c>
      <c r="G47" s="40">
        <v>21589</v>
      </c>
      <c r="H47" s="71">
        <f t="shared" si="2"/>
        <v>0.41852936044820971</v>
      </c>
      <c r="I47" s="40">
        <v>3829</v>
      </c>
      <c r="J47" s="72">
        <f t="shared" si="3"/>
        <v>7.4229881937847741E-2</v>
      </c>
      <c r="K47" s="16"/>
    </row>
    <row r="48" spans="1:11" x14ac:dyDescent="0.2">
      <c r="A48" s="22" t="s">
        <v>87</v>
      </c>
      <c r="B48" s="40">
        <v>39069</v>
      </c>
      <c r="C48" s="71">
        <f t="shared" si="0"/>
        <v>0.89566712517193947</v>
      </c>
      <c r="D48" s="40">
        <v>43620</v>
      </c>
      <c r="E48" s="40">
        <v>21979</v>
      </c>
      <c r="F48" s="71">
        <f t="shared" si="1"/>
        <v>0.50387436955524989</v>
      </c>
      <c r="G48" s="40">
        <v>18654</v>
      </c>
      <c r="H48" s="71">
        <f t="shared" si="2"/>
        <v>0.42764786795048143</v>
      </c>
      <c r="I48" s="40">
        <v>2973</v>
      </c>
      <c r="J48" s="72">
        <f t="shared" si="3"/>
        <v>6.8156808803301244E-2</v>
      </c>
      <c r="K48" s="16"/>
    </row>
    <row r="49" spans="1:11" x14ac:dyDescent="0.2">
      <c r="A49" s="22" t="s">
        <v>250</v>
      </c>
      <c r="B49" s="40">
        <v>22769</v>
      </c>
      <c r="C49" s="71">
        <f t="shared" si="0"/>
        <v>0.82844564110027652</v>
      </c>
      <c r="D49" s="40">
        <v>27484</v>
      </c>
      <c r="E49" s="40">
        <v>13646</v>
      </c>
      <c r="F49" s="71">
        <f t="shared" si="1"/>
        <v>0.49650705865230682</v>
      </c>
      <c r="G49" s="40">
        <v>12198</v>
      </c>
      <c r="H49" s="71">
        <f t="shared" si="2"/>
        <v>0.44382185999126766</v>
      </c>
      <c r="I49" s="40">
        <v>1632</v>
      </c>
      <c r="J49" s="72">
        <f t="shared" si="3"/>
        <v>5.9380002910784456E-2</v>
      </c>
      <c r="K49" s="16"/>
    </row>
    <row r="50" spans="1:11" x14ac:dyDescent="0.2">
      <c r="A50" s="23"/>
      <c r="B50" s="50"/>
      <c r="C50" s="142"/>
      <c r="D50" s="50"/>
      <c r="E50" s="50"/>
      <c r="F50" s="142"/>
      <c r="G50" s="50"/>
      <c r="H50" s="142"/>
      <c r="I50" s="50"/>
      <c r="J50" s="143"/>
    </row>
    <row r="51" spans="1:11" x14ac:dyDescent="0.2">
      <c r="A51" s="13" t="s">
        <v>158</v>
      </c>
      <c r="B51" s="33">
        <f>SUM(B2:B49)</f>
        <v>3299051</v>
      </c>
      <c r="C51" s="33"/>
      <c r="D51" s="33">
        <f>SUM(D2:D49)</f>
        <v>3753593</v>
      </c>
      <c r="E51" s="33">
        <f t="shared" ref="E51:I51" si="4">SUM(E2:E49)</f>
        <v>2391732</v>
      </c>
      <c r="F51" s="33"/>
      <c r="G51" s="33">
        <f t="shared" si="4"/>
        <v>1114858</v>
      </c>
      <c r="H51" s="33"/>
      <c r="I51" s="33">
        <f t="shared" si="4"/>
        <v>195465</v>
      </c>
      <c r="J51" s="33"/>
    </row>
    <row r="52" spans="1:11" x14ac:dyDescent="0.2">
      <c r="A52" s="13" t="s">
        <v>188</v>
      </c>
      <c r="B52" s="33">
        <f>AVERAGE(B2:B49)</f>
        <v>68730.229166666672</v>
      </c>
      <c r="C52" s="53">
        <f t="shared" ref="C52:J52" si="5">AVERAGE(C2:C49)</f>
        <v>0.87282589691920587</v>
      </c>
      <c r="D52" s="33">
        <f>AVERAGE(D2:D49)</f>
        <v>78199.854166666672</v>
      </c>
      <c r="E52" s="33">
        <f t="shared" si="5"/>
        <v>49827.75</v>
      </c>
      <c r="F52" s="53">
        <f t="shared" si="5"/>
        <v>0.62102199072527231</v>
      </c>
      <c r="G52" s="33">
        <f t="shared" si="5"/>
        <v>23226.208333333332</v>
      </c>
      <c r="H52" s="53">
        <f t="shared" si="5"/>
        <v>0.31933544731540991</v>
      </c>
      <c r="I52" s="33">
        <f t="shared" si="5"/>
        <v>4072.1875</v>
      </c>
      <c r="J52" s="53">
        <f t="shared" si="5"/>
        <v>5.2663086401790689E-2</v>
      </c>
    </row>
    <row r="53" spans="1:11" x14ac:dyDescent="0.2">
      <c r="A53" s="13" t="s">
        <v>189</v>
      </c>
      <c r="B53" s="33">
        <f>MEDIAN(B2:B49)</f>
        <v>54600.5</v>
      </c>
      <c r="C53" s="53">
        <f t="shared" ref="C53:J53" si="6">MEDIAN(C2:C49)</f>
        <v>0.88982764441262563</v>
      </c>
      <c r="D53" s="33">
        <f>MEDIAN(D2:D49)</f>
        <v>61390</v>
      </c>
      <c r="E53" s="33">
        <f t="shared" si="6"/>
        <v>37767.5</v>
      </c>
      <c r="F53" s="53">
        <f t="shared" si="6"/>
        <v>0.61691566430402256</v>
      </c>
      <c r="G53" s="33">
        <f t="shared" si="6"/>
        <v>20251</v>
      </c>
      <c r="H53" s="33">
        <f t="shared" si="6"/>
        <v>0.32817219522702246</v>
      </c>
      <c r="I53" s="33">
        <f t="shared" si="6"/>
        <v>2880</v>
      </c>
      <c r="J53" s="53">
        <f t="shared" si="6"/>
        <v>4.9603828674077866E-2</v>
      </c>
    </row>
  </sheetData>
  <autoFilter ref="A1:J1" xr:uid="{A30B7C33-A8A0-4BAB-A183-67B77B743505}">
    <sortState xmlns:xlrd2="http://schemas.microsoft.com/office/spreadsheetml/2017/richdata2" ref="A2:J49">
      <sortCondition descending="1" ref="F1"/>
    </sortState>
  </autoFilter>
  <printOptions horizontalCentered="1" verticalCentered="1"/>
  <pageMargins left="0.45" right="0.45" top="0.6" bottom="0.6" header="0.4" footer="0.4"/>
  <pageSetup scale="83" fitToHeight="0" orientation="landscape" r:id="rId1"/>
  <headerFooter>
    <oddHeader>&amp;C&amp;"Arial,Regular"Physical Collection by Audience FY2019</oddHeader>
    <oddFooter>&amp;C&amp;"Arial,Regular"RI Office of Library &amp; Information Services</oddFooter>
  </headerFooter>
  <rowBreaks count="1" manualBreakCount="1">
    <brk id="33" max="16383" man="1"/>
  </rowBreak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CA9DB47-9774-42D2-95F0-490EC0D5C79C}">
  <sheetPr>
    <tabColor theme="7" tint="0.39997558519241921"/>
    <pageSetUpPr fitToPage="1"/>
  </sheetPr>
  <dimension ref="A1:A2"/>
  <sheetViews>
    <sheetView showGridLines="0" zoomScaleNormal="100" workbookViewId="0">
      <selection activeCell="T7" sqref="T7"/>
    </sheetView>
  </sheetViews>
  <sheetFormatPr defaultRowHeight="15" x14ac:dyDescent="0.25"/>
  <sheetData>
    <row r="1" spans="1:1" ht="15.75" x14ac:dyDescent="0.25">
      <c r="A1" s="36" t="s">
        <v>245</v>
      </c>
    </row>
    <row r="2" spans="1:1" ht="15.75" x14ac:dyDescent="0.25">
      <c r="A2" s="36" t="s">
        <v>246</v>
      </c>
    </row>
  </sheetData>
  <printOptions horizontalCentered="1" verticalCentered="1"/>
  <pageMargins left="0.2" right="0.2" top="0.75" bottom="0.75" header="0.3" footer="0.3"/>
  <pageSetup fitToWidth="0" orientation="portrait" r:id="rId1"/>
  <headerFooter>
    <oddHeader>&amp;CPhysical Collection by Audience FY2019 Chart</oddHeader>
    <oddFooter>&amp;CRI Office of Library &amp; Information Services</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276F195-413E-4C0E-9EBB-4700B8CDAD44}">
  <sheetPr>
    <tabColor theme="7" tint="0.39997558519241921"/>
    <pageSetUpPr fitToPage="1"/>
  </sheetPr>
  <dimension ref="A1:E51"/>
  <sheetViews>
    <sheetView zoomScale="110" zoomScaleNormal="110" workbookViewId="0">
      <pane ySplit="1" topLeftCell="A2" activePane="bottomLeft" state="frozen"/>
      <selection pane="bottomLeft"/>
    </sheetView>
  </sheetViews>
  <sheetFormatPr defaultRowHeight="12.75" x14ac:dyDescent="0.2"/>
  <cols>
    <col min="1" max="1" width="36.7109375" style="11" bestFit="1" customWidth="1"/>
    <col min="2" max="3" width="15.28515625" style="54" customWidth="1"/>
    <col min="4" max="4" width="14.42578125" style="54" customWidth="1"/>
    <col min="5" max="5" width="15.5703125" style="54" customWidth="1"/>
    <col min="6" max="16384" width="9.140625" style="11"/>
  </cols>
  <sheetData>
    <row r="1" spans="1:5" ht="53.25" customHeight="1" x14ac:dyDescent="0.2">
      <c r="A1" s="24" t="s">
        <v>0</v>
      </c>
      <c r="B1" s="27" t="s">
        <v>164</v>
      </c>
      <c r="C1" s="27" t="s">
        <v>14</v>
      </c>
      <c r="D1" s="27" t="s">
        <v>163</v>
      </c>
      <c r="E1" s="68" t="s">
        <v>15</v>
      </c>
    </row>
    <row r="2" spans="1:5" x14ac:dyDescent="0.2">
      <c r="A2" s="22" t="s">
        <v>72</v>
      </c>
      <c r="B2" s="69">
        <v>9</v>
      </c>
      <c r="C2" s="69">
        <v>0</v>
      </c>
      <c r="D2" s="69">
        <v>37</v>
      </c>
      <c r="E2" s="70">
        <v>46</v>
      </c>
    </row>
    <row r="3" spans="1:5" x14ac:dyDescent="0.2">
      <c r="A3" s="22" t="s">
        <v>108</v>
      </c>
      <c r="B3" s="69">
        <v>1</v>
      </c>
      <c r="C3" s="69">
        <v>0</v>
      </c>
      <c r="D3" s="69">
        <v>37</v>
      </c>
      <c r="E3" s="70">
        <v>38</v>
      </c>
    </row>
    <row r="4" spans="1:5" x14ac:dyDescent="0.2">
      <c r="A4" s="22" t="s">
        <v>91</v>
      </c>
      <c r="B4" s="69">
        <v>2</v>
      </c>
      <c r="C4" s="69">
        <v>0</v>
      </c>
      <c r="D4" s="69">
        <v>37</v>
      </c>
      <c r="E4" s="70">
        <v>39</v>
      </c>
    </row>
    <row r="5" spans="1:5" x14ac:dyDescent="0.2">
      <c r="A5" s="22" t="s">
        <v>102</v>
      </c>
      <c r="B5" s="69">
        <v>0</v>
      </c>
      <c r="C5" s="69">
        <v>0</v>
      </c>
      <c r="D5" s="69">
        <v>37</v>
      </c>
      <c r="E5" s="70">
        <v>37</v>
      </c>
    </row>
    <row r="6" spans="1:5" x14ac:dyDescent="0.2">
      <c r="A6" s="22" t="s">
        <v>70</v>
      </c>
      <c r="B6" s="69">
        <v>0</v>
      </c>
      <c r="C6" s="69">
        <v>0</v>
      </c>
      <c r="D6" s="69">
        <v>37</v>
      </c>
      <c r="E6" s="70">
        <v>37</v>
      </c>
    </row>
    <row r="7" spans="1:5" x14ac:dyDescent="0.2">
      <c r="A7" s="22" t="s">
        <v>77</v>
      </c>
      <c r="B7" s="69">
        <v>2</v>
      </c>
      <c r="C7" s="69">
        <v>0</v>
      </c>
      <c r="D7" s="69">
        <v>37</v>
      </c>
      <c r="E7" s="70">
        <v>39</v>
      </c>
    </row>
    <row r="8" spans="1:5" x14ac:dyDescent="0.2">
      <c r="A8" s="22" t="s">
        <v>75</v>
      </c>
      <c r="B8" s="69">
        <v>12</v>
      </c>
      <c r="C8" s="69">
        <v>0</v>
      </c>
      <c r="D8" s="69">
        <v>37</v>
      </c>
      <c r="E8" s="70">
        <v>49</v>
      </c>
    </row>
    <row r="9" spans="1:5" x14ac:dyDescent="0.2">
      <c r="A9" s="22" t="s">
        <v>76</v>
      </c>
      <c r="B9" s="69">
        <v>3</v>
      </c>
      <c r="C9" s="69">
        <v>0</v>
      </c>
      <c r="D9" s="69">
        <v>37</v>
      </c>
      <c r="E9" s="70">
        <v>40</v>
      </c>
    </row>
    <row r="10" spans="1:5" x14ac:dyDescent="0.2">
      <c r="A10" s="22" t="s">
        <v>78</v>
      </c>
      <c r="B10" s="69">
        <v>8</v>
      </c>
      <c r="C10" s="69">
        <v>0</v>
      </c>
      <c r="D10" s="69">
        <v>37</v>
      </c>
      <c r="E10" s="70">
        <v>45</v>
      </c>
    </row>
    <row r="11" spans="1:5" x14ac:dyDescent="0.2">
      <c r="A11" s="22" t="s">
        <v>80</v>
      </c>
      <c r="B11" s="69">
        <v>6</v>
      </c>
      <c r="C11" s="69">
        <v>0</v>
      </c>
      <c r="D11" s="69">
        <v>37</v>
      </c>
      <c r="E11" s="70">
        <v>43</v>
      </c>
    </row>
    <row r="12" spans="1:5" x14ac:dyDescent="0.2">
      <c r="A12" s="22" t="s">
        <v>81</v>
      </c>
      <c r="B12" s="69">
        <v>5</v>
      </c>
      <c r="C12" s="69">
        <v>2</v>
      </c>
      <c r="D12" s="69">
        <v>37</v>
      </c>
      <c r="E12" s="70">
        <v>44</v>
      </c>
    </row>
    <row r="13" spans="1:5" x14ac:dyDescent="0.2">
      <c r="A13" s="22" t="s">
        <v>83</v>
      </c>
      <c r="B13" s="69">
        <v>0</v>
      </c>
      <c r="C13" s="69">
        <v>0</v>
      </c>
      <c r="D13" s="69">
        <v>37</v>
      </c>
      <c r="E13" s="70">
        <v>37</v>
      </c>
    </row>
    <row r="14" spans="1:5" x14ac:dyDescent="0.2">
      <c r="A14" s="22" t="s">
        <v>93</v>
      </c>
      <c r="B14" s="69">
        <v>0</v>
      </c>
      <c r="C14" s="69">
        <v>0</v>
      </c>
      <c r="D14" s="69">
        <v>37</v>
      </c>
      <c r="E14" s="70">
        <v>37</v>
      </c>
    </row>
    <row r="15" spans="1:5" x14ac:dyDescent="0.2">
      <c r="A15" s="22" t="s">
        <v>85</v>
      </c>
      <c r="B15" s="69">
        <v>0</v>
      </c>
      <c r="C15" s="69">
        <v>0</v>
      </c>
      <c r="D15" s="69">
        <v>37</v>
      </c>
      <c r="E15" s="70">
        <v>37</v>
      </c>
    </row>
    <row r="16" spans="1:5" x14ac:dyDescent="0.2">
      <c r="A16" s="22" t="s">
        <v>87</v>
      </c>
      <c r="B16" s="69">
        <v>1</v>
      </c>
      <c r="C16" s="69">
        <v>0</v>
      </c>
      <c r="D16" s="69">
        <v>37</v>
      </c>
      <c r="E16" s="70">
        <v>38</v>
      </c>
    </row>
    <row r="17" spans="1:5" x14ac:dyDescent="0.2">
      <c r="A17" s="22" t="s">
        <v>71</v>
      </c>
      <c r="B17" s="69">
        <v>0</v>
      </c>
      <c r="C17" s="69">
        <v>0</v>
      </c>
      <c r="D17" s="69">
        <v>37</v>
      </c>
      <c r="E17" s="70">
        <v>37</v>
      </c>
    </row>
    <row r="18" spans="1:5" x14ac:dyDescent="0.2">
      <c r="A18" s="22" t="s">
        <v>92</v>
      </c>
      <c r="B18" s="69">
        <v>0</v>
      </c>
      <c r="C18" s="69">
        <v>0</v>
      </c>
      <c r="D18" s="69">
        <v>37</v>
      </c>
      <c r="E18" s="70">
        <v>37</v>
      </c>
    </row>
    <row r="19" spans="1:5" x14ac:dyDescent="0.2">
      <c r="A19" s="22" t="s">
        <v>90</v>
      </c>
      <c r="B19" s="69">
        <v>6</v>
      </c>
      <c r="C19" s="69">
        <v>1</v>
      </c>
      <c r="D19" s="69">
        <v>37</v>
      </c>
      <c r="E19" s="70">
        <v>44</v>
      </c>
    </row>
    <row r="20" spans="1:5" x14ac:dyDescent="0.2">
      <c r="A20" s="22" t="s">
        <v>95</v>
      </c>
      <c r="B20" s="69">
        <v>2</v>
      </c>
      <c r="C20" s="69">
        <v>0</v>
      </c>
      <c r="D20" s="69">
        <v>37</v>
      </c>
      <c r="E20" s="70">
        <v>39</v>
      </c>
    </row>
    <row r="21" spans="1:5" x14ac:dyDescent="0.2">
      <c r="A21" s="22" t="s">
        <v>94</v>
      </c>
      <c r="B21" s="69">
        <v>8</v>
      </c>
      <c r="C21" s="69">
        <v>0</v>
      </c>
      <c r="D21" s="69">
        <v>37</v>
      </c>
      <c r="E21" s="70">
        <v>45</v>
      </c>
    </row>
    <row r="22" spans="1:5" x14ac:dyDescent="0.2">
      <c r="A22" s="22" t="s">
        <v>73</v>
      </c>
      <c r="B22" s="69">
        <v>0</v>
      </c>
      <c r="C22" s="69">
        <v>0</v>
      </c>
      <c r="D22" s="69">
        <v>37</v>
      </c>
      <c r="E22" s="70">
        <v>37</v>
      </c>
    </row>
    <row r="23" spans="1:5" x14ac:dyDescent="0.2">
      <c r="A23" s="22" t="s">
        <v>97</v>
      </c>
      <c r="B23" s="69">
        <v>7</v>
      </c>
      <c r="C23" s="69">
        <v>0</v>
      </c>
      <c r="D23" s="69">
        <v>37</v>
      </c>
      <c r="E23" s="70">
        <v>44</v>
      </c>
    </row>
    <row r="24" spans="1:5" x14ac:dyDescent="0.2">
      <c r="A24" s="22" t="s">
        <v>186</v>
      </c>
      <c r="B24" s="69">
        <v>4</v>
      </c>
      <c r="C24" s="69">
        <v>0</v>
      </c>
      <c r="D24" s="69">
        <v>37</v>
      </c>
      <c r="E24" s="70">
        <v>41</v>
      </c>
    </row>
    <row r="25" spans="1:5" x14ac:dyDescent="0.2">
      <c r="A25" s="22" t="s">
        <v>89</v>
      </c>
      <c r="B25" s="69">
        <v>3</v>
      </c>
      <c r="C25" s="69">
        <v>0</v>
      </c>
      <c r="D25" s="69">
        <v>37</v>
      </c>
      <c r="E25" s="70">
        <v>40</v>
      </c>
    </row>
    <row r="26" spans="1:5" x14ac:dyDescent="0.2">
      <c r="A26" s="22" t="s">
        <v>98</v>
      </c>
      <c r="B26" s="69">
        <v>15</v>
      </c>
      <c r="C26" s="69">
        <v>0</v>
      </c>
      <c r="D26" s="69">
        <v>37</v>
      </c>
      <c r="E26" s="70">
        <v>52</v>
      </c>
    </row>
    <row r="27" spans="1:5" x14ac:dyDescent="0.2">
      <c r="A27" s="22" t="s">
        <v>79</v>
      </c>
      <c r="B27" s="69">
        <v>0</v>
      </c>
      <c r="C27" s="69">
        <v>0</v>
      </c>
      <c r="D27" s="69">
        <v>37</v>
      </c>
      <c r="E27" s="70">
        <v>37</v>
      </c>
    </row>
    <row r="28" spans="1:5" x14ac:dyDescent="0.2">
      <c r="A28" s="22" t="s">
        <v>99</v>
      </c>
      <c r="B28" s="69">
        <v>13</v>
      </c>
      <c r="C28" s="69">
        <v>1</v>
      </c>
      <c r="D28" s="69">
        <v>37</v>
      </c>
      <c r="E28" s="70">
        <v>51</v>
      </c>
    </row>
    <row r="29" spans="1:5" x14ac:dyDescent="0.2">
      <c r="A29" s="22" t="s">
        <v>114</v>
      </c>
      <c r="B29" s="69">
        <v>0</v>
      </c>
      <c r="C29" s="69">
        <v>0</v>
      </c>
      <c r="D29" s="69">
        <v>37</v>
      </c>
      <c r="E29" s="70">
        <v>37</v>
      </c>
    </row>
    <row r="30" spans="1:5" x14ac:dyDescent="0.2">
      <c r="A30" s="22" t="s">
        <v>96</v>
      </c>
      <c r="B30" s="69">
        <v>5</v>
      </c>
      <c r="C30" s="69">
        <v>0</v>
      </c>
      <c r="D30" s="69">
        <v>37</v>
      </c>
      <c r="E30" s="70">
        <v>42</v>
      </c>
    </row>
    <row r="31" spans="1:5" x14ac:dyDescent="0.2">
      <c r="A31" s="22" t="s">
        <v>101</v>
      </c>
      <c r="B31" s="69">
        <v>4</v>
      </c>
      <c r="C31" s="69">
        <v>0</v>
      </c>
      <c r="D31" s="69">
        <v>37</v>
      </c>
      <c r="E31" s="70">
        <v>41</v>
      </c>
    </row>
    <row r="32" spans="1:5" x14ac:dyDescent="0.2">
      <c r="A32" s="22" t="s">
        <v>103</v>
      </c>
      <c r="B32" s="69">
        <v>6</v>
      </c>
      <c r="C32" s="69">
        <v>0</v>
      </c>
      <c r="D32" s="69">
        <v>37</v>
      </c>
      <c r="E32" s="70">
        <v>43</v>
      </c>
    </row>
    <row r="33" spans="1:5" x14ac:dyDescent="0.2">
      <c r="A33" s="22" t="s">
        <v>105</v>
      </c>
      <c r="B33" s="69">
        <v>3</v>
      </c>
      <c r="C33" s="69">
        <v>0</v>
      </c>
      <c r="D33" s="69">
        <v>37</v>
      </c>
      <c r="E33" s="70">
        <v>40</v>
      </c>
    </row>
    <row r="34" spans="1:5" x14ac:dyDescent="0.2">
      <c r="A34" s="22" t="s">
        <v>106</v>
      </c>
      <c r="B34" s="69">
        <v>1</v>
      </c>
      <c r="C34" s="69">
        <v>0</v>
      </c>
      <c r="D34" s="69">
        <v>37</v>
      </c>
      <c r="E34" s="70">
        <v>38</v>
      </c>
    </row>
    <row r="35" spans="1:5" x14ac:dyDescent="0.2">
      <c r="A35" s="22" t="s">
        <v>107</v>
      </c>
      <c r="B35" s="69">
        <v>10</v>
      </c>
      <c r="C35" s="69">
        <v>1</v>
      </c>
      <c r="D35" s="69">
        <v>37</v>
      </c>
      <c r="E35" s="70">
        <v>48</v>
      </c>
    </row>
    <row r="36" spans="1:5" x14ac:dyDescent="0.2">
      <c r="A36" s="22" t="s">
        <v>74</v>
      </c>
      <c r="B36" s="69">
        <v>0</v>
      </c>
      <c r="C36" s="69">
        <v>0</v>
      </c>
      <c r="D36" s="69">
        <v>37</v>
      </c>
      <c r="E36" s="70">
        <v>37</v>
      </c>
    </row>
    <row r="37" spans="1:5" x14ac:dyDescent="0.2">
      <c r="A37" s="22" t="s">
        <v>88</v>
      </c>
      <c r="B37" s="69">
        <v>7</v>
      </c>
      <c r="C37" s="69">
        <v>0</v>
      </c>
      <c r="D37" s="69">
        <v>37</v>
      </c>
      <c r="E37" s="70">
        <v>44</v>
      </c>
    </row>
    <row r="38" spans="1:5" x14ac:dyDescent="0.2">
      <c r="A38" s="22" t="s">
        <v>100</v>
      </c>
      <c r="B38" s="69">
        <v>0</v>
      </c>
      <c r="C38" s="69">
        <v>0</v>
      </c>
      <c r="D38" s="69">
        <v>37</v>
      </c>
      <c r="E38" s="70">
        <v>37</v>
      </c>
    </row>
    <row r="39" spans="1:5" x14ac:dyDescent="0.2">
      <c r="A39" s="22" t="s">
        <v>82</v>
      </c>
      <c r="B39" s="69">
        <v>1</v>
      </c>
      <c r="C39" s="69">
        <v>0</v>
      </c>
      <c r="D39" s="69">
        <v>37</v>
      </c>
      <c r="E39" s="70">
        <v>38</v>
      </c>
    </row>
    <row r="40" spans="1:5" x14ac:dyDescent="0.2">
      <c r="A40" s="22" t="s">
        <v>86</v>
      </c>
      <c r="B40" s="69">
        <v>14</v>
      </c>
      <c r="C40" s="69">
        <v>0</v>
      </c>
      <c r="D40" s="69">
        <v>37</v>
      </c>
      <c r="E40" s="70">
        <v>51</v>
      </c>
    </row>
    <row r="41" spans="1:5" x14ac:dyDescent="0.2">
      <c r="A41" s="22" t="s">
        <v>109</v>
      </c>
      <c r="B41" s="69">
        <v>2</v>
      </c>
      <c r="C41" s="69">
        <v>0</v>
      </c>
      <c r="D41" s="69">
        <v>37</v>
      </c>
      <c r="E41" s="70">
        <v>39</v>
      </c>
    </row>
    <row r="42" spans="1:5" x14ac:dyDescent="0.2">
      <c r="A42" s="22" t="s">
        <v>110</v>
      </c>
      <c r="B42" s="69">
        <v>1</v>
      </c>
      <c r="C42" s="69">
        <v>0</v>
      </c>
      <c r="D42" s="69">
        <v>37</v>
      </c>
      <c r="E42" s="70">
        <v>38</v>
      </c>
    </row>
    <row r="43" spans="1:5" x14ac:dyDescent="0.2">
      <c r="A43" s="22" t="s">
        <v>84</v>
      </c>
      <c r="B43" s="69">
        <v>3</v>
      </c>
      <c r="C43" s="69">
        <v>0</v>
      </c>
      <c r="D43" s="69">
        <v>37</v>
      </c>
      <c r="E43" s="70">
        <v>40</v>
      </c>
    </row>
    <row r="44" spans="1:5" x14ac:dyDescent="0.2">
      <c r="A44" s="22" t="s">
        <v>104</v>
      </c>
      <c r="B44" s="69">
        <v>0</v>
      </c>
      <c r="C44" s="69">
        <v>0</v>
      </c>
      <c r="D44" s="69">
        <v>37</v>
      </c>
      <c r="E44" s="70">
        <v>37</v>
      </c>
    </row>
    <row r="45" spans="1:5" x14ac:dyDescent="0.2">
      <c r="A45" s="22" t="s">
        <v>111</v>
      </c>
      <c r="B45" s="69">
        <v>15</v>
      </c>
      <c r="C45" s="69">
        <v>0</v>
      </c>
      <c r="D45" s="69">
        <v>37</v>
      </c>
      <c r="E45" s="70">
        <v>52</v>
      </c>
    </row>
    <row r="46" spans="1:5" x14ac:dyDescent="0.2">
      <c r="A46" s="22" t="s">
        <v>250</v>
      </c>
      <c r="B46" s="69">
        <v>8</v>
      </c>
      <c r="C46" s="69">
        <v>0</v>
      </c>
      <c r="D46" s="69">
        <v>37</v>
      </c>
      <c r="E46" s="70">
        <v>45</v>
      </c>
    </row>
    <row r="47" spans="1:5" x14ac:dyDescent="0.2">
      <c r="A47" s="22" t="s">
        <v>112</v>
      </c>
      <c r="B47" s="69">
        <v>1</v>
      </c>
      <c r="C47" s="69">
        <v>0</v>
      </c>
      <c r="D47" s="69">
        <v>37</v>
      </c>
      <c r="E47" s="70">
        <v>38</v>
      </c>
    </row>
    <row r="48" spans="1:5" x14ac:dyDescent="0.2">
      <c r="A48" s="22" t="s">
        <v>113</v>
      </c>
      <c r="B48" s="69">
        <v>2</v>
      </c>
      <c r="C48" s="69">
        <v>0</v>
      </c>
      <c r="D48" s="69">
        <v>37</v>
      </c>
      <c r="E48" s="70">
        <v>39</v>
      </c>
    </row>
    <row r="49" spans="1:5" x14ac:dyDescent="0.2">
      <c r="A49" s="22" t="s">
        <v>115</v>
      </c>
      <c r="B49" s="69">
        <v>4</v>
      </c>
      <c r="C49" s="69">
        <v>0</v>
      </c>
      <c r="D49" s="69">
        <v>37</v>
      </c>
      <c r="E49" s="70">
        <v>41</v>
      </c>
    </row>
    <row r="50" spans="1:5" x14ac:dyDescent="0.2">
      <c r="A50" s="26"/>
      <c r="B50" s="86"/>
      <c r="C50" s="86"/>
      <c r="D50" s="86"/>
      <c r="E50" s="87"/>
    </row>
    <row r="51" spans="1:5" ht="15.75" customHeight="1" x14ac:dyDescent="0.2">
      <c r="A51" s="13" t="s">
        <v>158</v>
      </c>
      <c r="B51" s="97">
        <f>SUM(B2:B49)</f>
        <v>194</v>
      </c>
      <c r="C51" s="97">
        <f t="shared" ref="C51" si="0">SUM(C2:C49)</f>
        <v>5</v>
      </c>
      <c r="D51" s="97">
        <v>37</v>
      </c>
      <c r="E51" s="97">
        <f>B51+C51+D51</f>
        <v>236</v>
      </c>
    </row>
  </sheetData>
  <printOptions horizontalCentered="1"/>
  <pageMargins left="0.45" right="0.45" top="0.75" bottom="0.75" header="0.5" footer="0.3"/>
  <pageSetup scale="95" orientation="portrait" r:id="rId1"/>
  <headerFooter>
    <oddHeader>&amp;C&amp;"Arial,Regular"Electronic Collections FY2019</oddHeader>
    <oddFooter>&amp;C&amp;"Arial,Regular"&amp;10RI Office of Library &amp; Information Services</oddFooter>
  </headerFooter>
  <tableParts count="1">
    <tablePart r:id="rId2"/>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5B4025B-AE88-4CBD-8CBC-663D26867D3A}">
  <sheetPr>
    <tabColor theme="7" tint="0.39997558519241921"/>
    <pageSetUpPr fitToPage="1"/>
  </sheetPr>
  <dimension ref="A1:M54"/>
  <sheetViews>
    <sheetView zoomScale="110" zoomScaleNormal="110" workbookViewId="0">
      <pane ySplit="2" topLeftCell="A3" activePane="bottomLeft" state="frozen"/>
      <selection pane="bottomLeft" sqref="A1:A2"/>
    </sheetView>
  </sheetViews>
  <sheetFormatPr defaultRowHeight="12.75" x14ac:dyDescent="0.2"/>
  <cols>
    <col min="1" max="1" width="36.7109375" style="11" bestFit="1" customWidth="1"/>
    <col min="2" max="3" width="11" style="34" customWidth="1"/>
    <col min="4" max="6" width="14.5703125" style="34" customWidth="1"/>
    <col min="7" max="8" width="11.7109375" style="34" customWidth="1"/>
    <col min="9" max="11" width="12.42578125" style="34" customWidth="1"/>
    <col min="12" max="12" width="15.28515625" style="16" hidden="1" customWidth="1"/>
    <col min="13" max="13" width="16.5703125" style="4" hidden="1" customWidth="1"/>
    <col min="14" max="16384" width="9.140625" style="11"/>
  </cols>
  <sheetData>
    <row r="1" spans="1:13" ht="15.75" customHeight="1" x14ac:dyDescent="0.2">
      <c r="A1" s="156" t="s">
        <v>0</v>
      </c>
      <c r="B1" s="153" t="s">
        <v>233</v>
      </c>
      <c r="C1" s="154"/>
      <c r="D1" s="154"/>
      <c r="E1" s="154"/>
      <c r="F1" s="155"/>
      <c r="G1" s="153" t="s">
        <v>234</v>
      </c>
      <c r="H1" s="154"/>
      <c r="I1" s="154"/>
      <c r="J1" s="154"/>
      <c r="K1" s="155"/>
    </row>
    <row r="2" spans="1:13" s="12" customFormat="1" ht="46.5" customHeight="1" x14ac:dyDescent="0.2">
      <c r="A2" s="157"/>
      <c r="B2" s="20" t="s">
        <v>5</v>
      </c>
      <c r="C2" s="109" t="s">
        <v>183</v>
      </c>
      <c r="D2" s="20" t="s">
        <v>159</v>
      </c>
      <c r="E2" s="20" t="s">
        <v>180</v>
      </c>
      <c r="F2" s="109" t="s">
        <v>182</v>
      </c>
      <c r="G2" s="20" t="s">
        <v>6</v>
      </c>
      <c r="H2" s="109" t="s">
        <v>184</v>
      </c>
      <c r="I2" s="20" t="s">
        <v>160</v>
      </c>
      <c r="J2" s="20" t="s">
        <v>181</v>
      </c>
      <c r="K2" s="109" t="s">
        <v>185</v>
      </c>
      <c r="L2" s="21" t="s">
        <v>9</v>
      </c>
      <c r="M2" s="66" t="s">
        <v>17</v>
      </c>
    </row>
    <row r="3" spans="1:13" x14ac:dyDescent="0.2">
      <c r="A3" s="22" t="s">
        <v>70</v>
      </c>
      <c r="B3" s="101">
        <v>533</v>
      </c>
      <c r="C3" s="71">
        <f t="shared" ref="C3:C50" si="0">B3/L3</f>
        <v>4.7747449139560506E-3</v>
      </c>
      <c r="D3" s="40">
        <v>23979</v>
      </c>
      <c r="E3" s="40">
        <v>24512</v>
      </c>
      <c r="F3" s="72">
        <f t="shared" ref="F3:F50" si="1">E3/M3</f>
        <v>0.19218767151212934</v>
      </c>
      <c r="G3" s="101">
        <v>2293</v>
      </c>
      <c r="H3" s="71">
        <f t="shared" ref="H3:H50" si="2">G3/L3</f>
        <v>2.0541257200189914E-2</v>
      </c>
      <c r="I3" s="40">
        <v>807</v>
      </c>
      <c r="J3" s="40">
        <v>3100</v>
      </c>
      <c r="K3" s="72">
        <f t="shared" ref="K3:K50" si="3">J3/M3</f>
        <v>2.4305718900440639E-2</v>
      </c>
      <c r="L3" s="16">
        <v>111629</v>
      </c>
      <c r="M3" s="4">
        <v>127542</v>
      </c>
    </row>
    <row r="4" spans="1:13" x14ac:dyDescent="0.2">
      <c r="A4" s="22" t="s">
        <v>71</v>
      </c>
      <c r="B4" s="101">
        <v>619</v>
      </c>
      <c r="C4" s="71">
        <f t="shared" si="0"/>
        <v>9.2672994580351529E-3</v>
      </c>
      <c r="D4" s="40">
        <v>23979</v>
      </c>
      <c r="E4" s="40">
        <v>24598</v>
      </c>
      <c r="F4" s="72">
        <f t="shared" si="1"/>
        <v>0.20417514007055407</v>
      </c>
      <c r="G4" s="101">
        <v>1679</v>
      </c>
      <c r="H4" s="71">
        <f t="shared" si="2"/>
        <v>2.513698835224721E-2</v>
      </c>
      <c r="I4" s="40">
        <v>807</v>
      </c>
      <c r="J4" s="40">
        <v>2486</v>
      </c>
      <c r="K4" s="72">
        <f t="shared" si="3"/>
        <v>2.0634986511724424E-2</v>
      </c>
      <c r="L4" s="16">
        <v>66794</v>
      </c>
      <c r="M4" s="4">
        <v>120475</v>
      </c>
    </row>
    <row r="5" spans="1:13" x14ac:dyDescent="0.2">
      <c r="A5" s="22" t="s">
        <v>72</v>
      </c>
      <c r="B5" s="101">
        <v>3896</v>
      </c>
      <c r="C5" s="71">
        <f t="shared" si="0"/>
        <v>5.9080431881596507E-2</v>
      </c>
      <c r="D5" s="40">
        <v>23997</v>
      </c>
      <c r="E5" s="40">
        <v>27893</v>
      </c>
      <c r="F5" s="72">
        <f t="shared" si="1"/>
        <v>0.13241269961832786</v>
      </c>
      <c r="G5" s="101">
        <v>6573</v>
      </c>
      <c r="H5" s="71">
        <f t="shared" si="2"/>
        <v>9.9675482227344417E-2</v>
      </c>
      <c r="I5" s="40">
        <v>807</v>
      </c>
      <c r="J5" s="40">
        <v>7380</v>
      </c>
      <c r="K5" s="72">
        <f t="shared" si="3"/>
        <v>3.5034084651463078E-2</v>
      </c>
      <c r="L5" s="16">
        <v>65944</v>
      </c>
      <c r="M5" s="4">
        <v>210652</v>
      </c>
    </row>
    <row r="6" spans="1:13" x14ac:dyDescent="0.2">
      <c r="A6" s="22" t="s">
        <v>73</v>
      </c>
      <c r="B6" s="101">
        <v>814</v>
      </c>
      <c r="C6" s="71">
        <f t="shared" si="0"/>
        <v>5.8519051042415525E-2</v>
      </c>
      <c r="D6" s="40">
        <v>23979</v>
      </c>
      <c r="E6" s="40">
        <v>24793</v>
      </c>
      <c r="F6" s="72">
        <f t="shared" si="1"/>
        <v>0.18999777762451051</v>
      </c>
      <c r="G6" s="101">
        <v>1660</v>
      </c>
      <c r="H6" s="71">
        <f t="shared" si="2"/>
        <v>0.11933860531991373</v>
      </c>
      <c r="I6" s="40">
        <v>807</v>
      </c>
      <c r="J6" s="40">
        <v>2467</v>
      </c>
      <c r="K6" s="72">
        <f t="shared" si="3"/>
        <v>1.8905518388241335E-2</v>
      </c>
      <c r="L6" s="16">
        <v>13910</v>
      </c>
      <c r="M6" s="4">
        <v>130491</v>
      </c>
    </row>
    <row r="7" spans="1:13" x14ac:dyDescent="0.2">
      <c r="A7" s="22" t="s">
        <v>74</v>
      </c>
      <c r="B7" s="101">
        <v>779</v>
      </c>
      <c r="C7" s="71">
        <f t="shared" si="0"/>
        <v>2.7245383324006715E-2</v>
      </c>
      <c r="D7" s="40">
        <v>23979</v>
      </c>
      <c r="E7" s="40">
        <v>24758</v>
      </c>
      <c r="F7" s="72">
        <f t="shared" si="1"/>
        <v>0.20007758077289844</v>
      </c>
      <c r="G7" s="101">
        <v>1817</v>
      </c>
      <c r="H7" s="71">
        <f t="shared" si="2"/>
        <v>6.3549244543928365E-2</v>
      </c>
      <c r="I7" s="40">
        <v>807</v>
      </c>
      <c r="J7" s="40">
        <v>2624</v>
      </c>
      <c r="K7" s="72">
        <f t="shared" si="3"/>
        <v>2.1205411258909668E-2</v>
      </c>
      <c r="L7" s="16">
        <v>28592</v>
      </c>
      <c r="M7" s="4">
        <v>123742</v>
      </c>
    </row>
    <row r="8" spans="1:13" x14ac:dyDescent="0.2">
      <c r="A8" s="22" t="s">
        <v>75</v>
      </c>
      <c r="B8" s="101">
        <v>5406</v>
      </c>
      <c r="C8" s="71">
        <f t="shared" si="0"/>
        <v>0.18106913183279744</v>
      </c>
      <c r="D8" s="40">
        <v>23979</v>
      </c>
      <c r="E8" s="40">
        <v>29385</v>
      </c>
      <c r="F8" s="72">
        <f t="shared" si="1"/>
        <v>0.15135828414253485</v>
      </c>
      <c r="G8" s="101">
        <v>9529</v>
      </c>
      <c r="H8" s="71">
        <f t="shared" si="2"/>
        <v>0.31916532690246519</v>
      </c>
      <c r="I8" s="40">
        <v>807</v>
      </c>
      <c r="J8" s="40">
        <v>10336</v>
      </c>
      <c r="K8" s="72">
        <f t="shared" si="3"/>
        <v>5.3239381483656291E-2</v>
      </c>
      <c r="L8" s="16">
        <v>29856</v>
      </c>
      <c r="M8" s="4">
        <v>194142</v>
      </c>
    </row>
    <row r="9" spans="1:13" x14ac:dyDescent="0.2">
      <c r="A9" s="22" t="s">
        <v>76</v>
      </c>
      <c r="B9" s="101">
        <v>16885</v>
      </c>
      <c r="C9" s="71">
        <f t="shared" si="0"/>
        <v>0.17740071443580585</v>
      </c>
      <c r="D9" s="40">
        <v>23979</v>
      </c>
      <c r="E9" s="40">
        <v>40864</v>
      </c>
      <c r="F9" s="72">
        <f t="shared" si="1"/>
        <v>0.10740287115545347</v>
      </c>
      <c r="G9" s="101">
        <v>23468</v>
      </c>
      <c r="H9" s="71">
        <f t="shared" si="2"/>
        <v>0.24656440428661483</v>
      </c>
      <c r="I9" s="40">
        <v>807</v>
      </c>
      <c r="J9" s="40">
        <v>24275</v>
      </c>
      <c r="K9" s="72">
        <f t="shared" si="3"/>
        <v>6.3801994354410557E-2</v>
      </c>
      <c r="L9" s="16">
        <v>95180</v>
      </c>
      <c r="M9" s="4">
        <v>380474</v>
      </c>
    </row>
    <row r="10" spans="1:13" x14ac:dyDescent="0.2">
      <c r="A10" s="22" t="s">
        <v>77</v>
      </c>
      <c r="B10" s="101">
        <v>1666</v>
      </c>
      <c r="C10" s="71">
        <f t="shared" si="0"/>
        <v>5.917853375059054E-3</v>
      </c>
      <c r="D10" s="40">
        <v>23979</v>
      </c>
      <c r="E10" s="40">
        <v>25645</v>
      </c>
      <c r="F10" s="72">
        <f t="shared" si="1"/>
        <v>0.19909477672194273</v>
      </c>
      <c r="G10" s="101">
        <v>4663</v>
      </c>
      <c r="H10" s="71">
        <f t="shared" si="2"/>
        <v>1.6563595610984614E-2</v>
      </c>
      <c r="I10" s="40">
        <v>807</v>
      </c>
      <c r="J10" s="40">
        <v>5470</v>
      </c>
      <c r="K10" s="72">
        <f t="shared" si="3"/>
        <v>4.2466306440593751E-2</v>
      </c>
      <c r="L10" s="16">
        <v>281521</v>
      </c>
      <c r="M10" s="4">
        <v>128808</v>
      </c>
    </row>
    <row r="11" spans="1:13" x14ac:dyDescent="0.2">
      <c r="A11" s="22" t="s">
        <v>78</v>
      </c>
      <c r="B11" s="101">
        <v>7218</v>
      </c>
      <c r="C11" s="71">
        <f t="shared" si="0"/>
        <v>6.7812852311161215E-2</v>
      </c>
      <c r="D11" s="40">
        <v>24043</v>
      </c>
      <c r="E11" s="40">
        <v>31261</v>
      </c>
      <c r="F11" s="72">
        <f t="shared" si="1"/>
        <v>0.15202030762946356</v>
      </c>
      <c r="G11" s="101">
        <v>12824</v>
      </c>
      <c r="H11" s="71">
        <f t="shared" si="2"/>
        <v>0.12048102217211575</v>
      </c>
      <c r="I11" s="40">
        <v>807</v>
      </c>
      <c r="J11" s="40">
        <v>13631</v>
      </c>
      <c r="K11" s="72">
        <f t="shared" si="3"/>
        <v>6.6286709103906397E-2</v>
      </c>
      <c r="L11" s="16">
        <v>106440</v>
      </c>
      <c r="M11" s="4">
        <v>205637</v>
      </c>
    </row>
    <row r="12" spans="1:13" x14ac:dyDescent="0.2">
      <c r="A12" s="22" t="s">
        <v>79</v>
      </c>
      <c r="B12" s="101">
        <v>572</v>
      </c>
      <c r="C12" s="71">
        <f t="shared" si="0"/>
        <v>6.8851788100196204E-3</v>
      </c>
      <c r="D12" s="40">
        <v>23979</v>
      </c>
      <c r="E12" s="40">
        <v>24551</v>
      </c>
      <c r="F12" s="72">
        <f t="shared" si="1"/>
        <v>0.21750031006927834</v>
      </c>
      <c r="G12" s="101">
        <v>2004</v>
      </c>
      <c r="H12" s="71">
        <f t="shared" si="2"/>
        <v>2.4122199886851957E-2</v>
      </c>
      <c r="I12" s="40">
        <v>807</v>
      </c>
      <c r="J12" s="40">
        <v>2811</v>
      </c>
      <c r="K12" s="72">
        <f t="shared" si="3"/>
        <v>2.4902992611492054E-2</v>
      </c>
      <c r="L12" s="16">
        <v>83077</v>
      </c>
      <c r="M12" s="4">
        <v>112878</v>
      </c>
    </row>
    <row r="13" spans="1:13" x14ac:dyDescent="0.2">
      <c r="A13" s="22" t="s">
        <v>80</v>
      </c>
      <c r="B13" s="101">
        <v>2413</v>
      </c>
      <c r="C13" s="71">
        <f t="shared" si="0"/>
        <v>2.3813518341244858E-2</v>
      </c>
      <c r="D13" s="40">
        <v>23982</v>
      </c>
      <c r="E13" s="40">
        <v>26395</v>
      </c>
      <c r="F13" s="72">
        <f t="shared" si="1"/>
        <v>0.14464598860149058</v>
      </c>
      <c r="G13" s="101">
        <v>5461</v>
      </c>
      <c r="H13" s="71">
        <f t="shared" si="2"/>
        <v>5.3893752035448883E-2</v>
      </c>
      <c r="I13" s="40">
        <v>807</v>
      </c>
      <c r="J13" s="40">
        <v>6268</v>
      </c>
      <c r="K13" s="72">
        <f t="shared" si="3"/>
        <v>3.4348969750109599E-2</v>
      </c>
      <c r="L13" s="16">
        <v>101329</v>
      </c>
      <c r="M13" s="4">
        <v>182480</v>
      </c>
    </row>
    <row r="14" spans="1:13" x14ac:dyDescent="0.2">
      <c r="A14" s="22" t="s">
        <v>81</v>
      </c>
      <c r="B14" s="101">
        <v>3723</v>
      </c>
      <c r="C14" s="71">
        <f t="shared" si="0"/>
        <v>0.15218902015288394</v>
      </c>
      <c r="D14" s="40">
        <v>23979</v>
      </c>
      <c r="E14" s="40">
        <v>27702</v>
      </c>
      <c r="F14" s="72">
        <f t="shared" si="1"/>
        <v>0.13792107700120484</v>
      </c>
      <c r="G14" s="101">
        <v>11067</v>
      </c>
      <c r="H14" s="71">
        <f t="shared" si="2"/>
        <v>0.45239749826268244</v>
      </c>
      <c r="I14" s="40">
        <v>807</v>
      </c>
      <c r="J14" s="40">
        <v>11874</v>
      </c>
      <c r="K14" s="72">
        <f t="shared" si="3"/>
        <v>5.9117567984705306E-2</v>
      </c>
      <c r="L14" s="16">
        <v>24463</v>
      </c>
      <c r="M14" s="4">
        <v>200854</v>
      </c>
    </row>
    <row r="15" spans="1:13" x14ac:dyDescent="0.2">
      <c r="A15" s="22" t="s">
        <v>82</v>
      </c>
      <c r="B15" s="101">
        <v>1709</v>
      </c>
      <c r="C15" s="71">
        <f t="shared" si="0"/>
        <v>4.8629883618359272E-2</v>
      </c>
      <c r="D15" s="40">
        <v>23979</v>
      </c>
      <c r="E15" s="40">
        <v>25688</v>
      </c>
      <c r="F15" s="72">
        <f t="shared" si="1"/>
        <v>0.16165328366098622</v>
      </c>
      <c r="G15" s="101">
        <v>5119</v>
      </c>
      <c r="H15" s="71">
        <f t="shared" si="2"/>
        <v>0.14566200950402641</v>
      </c>
      <c r="I15" s="40">
        <v>807</v>
      </c>
      <c r="J15" s="40">
        <v>5926</v>
      </c>
      <c r="K15" s="72">
        <f t="shared" si="3"/>
        <v>3.7292018023007023E-2</v>
      </c>
      <c r="L15" s="16">
        <v>35143</v>
      </c>
      <c r="M15" s="4">
        <v>158908</v>
      </c>
    </row>
    <row r="16" spans="1:13" x14ac:dyDescent="0.2">
      <c r="A16" s="22" t="s">
        <v>83</v>
      </c>
      <c r="B16" s="101">
        <v>921</v>
      </c>
      <c r="C16" s="71">
        <f t="shared" si="0"/>
        <v>3.7667171076847569E-2</v>
      </c>
      <c r="D16" s="40">
        <v>23979</v>
      </c>
      <c r="E16" s="40">
        <v>24900</v>
      </c>
      <c r="F16" s="72">
        <f t="shared" si="1"/>
        <v>0.20176156482704416</v>
      </c>
      <c r="G16" s="101">
        <v>3111</v>
      </c>
      <c r="H16" s="71">
        <f t="shared" si="2"/>
        <v>0.12723405995664799</v>
      </c>
      <c r="I16" s="40">
        <v>807</v>
      </c>
      <c r="J16" s="40">
        <v>3918</v>
      </c>
      <c r="K16" s="72">
        <f t="shared" si="3"/>
        <v>3.1747060682424055E-2</v>
      </c>
      <c r="L16" s="16">
        <v>24451</v>
      </c>
      <c r="M16" s="4">
        <v>123413</v>
      </c>
    </row>
    <row r="17" spans="1:13" x14ac:dyDescent="0.2">
      <c r="A17" s="22" t="s">
        <v>84</v>
      </c>
      <c r="B17" s="101">
        <v>1417</v>
      </c>
      <c r="C17" s="71">
        <f t="shared" si="0"/>
        <v>3.2485098578633652E-2</v>
      </c>
      <c r="D17" s="40">
        <v>23979</v>
      </c>
      <c r="E17" s="40">
        <v>25396</v>
      </c>
      <c r="F17" s="72">
        <f t="shared" si="1"/>
        <v>0.2075463988297116</v>
      </c>
      <c r="G17" s="101">
        <v>3543</v>
      </c>
      <c r="H17" s="71">
        <f t="shared" si="2"/>
        <v>8.12242090784044E-2</v>
      </c>
      <c r="I17" s="40">
        <v>807</v>
      </c>
      <c r="J17" s="40">
        <v>4350</v>
      </c>
      <c r="K17" s="72">
        <f t="shared" si="3"/>
        <v>3.5549961998316483E-2</v>
      </c>
      <c r="L17" s="16">
        <v>43620</v>
      </c>
      <c r="M17" s="4">
        <v>122363</v>
      </c>
    </row>
    <row r="18" spans="1:13" x14ac:dyDescent="0.2">
      <c r="A18" s="22" t="s">
        <v>85</v>
      </c>
      <c r="B18" s="101">
        <v>590</v>
      </c>
      <c r="C18" s="71">
        <f t="shared" si="0"/>
        <v>2.7409988385598143E-2</v>
      </c>
      <c r="D18" s="40">
        <v>23979</v>
      </c>
      <c r="E18" s="40">
        <v>24569</v>
      </c>
      <c r="F18" s="72">
        <f t="shared" si="1"/>
        <v>0.19909887278060956</v>
      </c>
      <c r="G18" s="101">
        <v>1485</v>
      </c>
      <c r="H18" s="71">
        <f t="shared" si="2"/>
        <v>6.898954703832752E-2</v>
      </c>
      <c r="I18" s="40">
        <v>807</v>
      </c>
      <c r="J18" s="40">
        <v>2292</v>
      </c>
      <c r="K18" s="72">
        <f t="shared" si="3"/>
        <v>1.8573593406860562E-2</v>
      </c>
      <c r="L18" s="16">
        <v>21525</v>
      </c>
      <c r="M18" s="4">
        <v>123401</v>
      </c>
    </row>
    <row r="19" spans="1:13" x14ac:dyDescent="0.2">
      <c r="A19" s="22" t="s">
        <v>86</v>
      </c>
      <c r="B19" s="101">
        <v>2788</v>
      </c>
      <c r="C19" s="71">
        <f t="shared" si="0"/>
        <v>0.1044742561642809</v>
      </c>
      <c r="D19" s="40">
        <v>24784</v>
      </c>
      <c r="E19" s="40">
        <v>27572</v>
      </c>
      <c r="F19" s="72">
        <f t="shared" si="1"/>
        <v>0.15348816495579951</v>
      </c>
      <c r="G19" s="101">
        <v>7039</v>
      </c>
      <c r="H19" s="71">
        <f t="shared" si="2"/>
        <v>0.26377126583227162</v>
      </c>
      <c r="I19" s="40">
        <v>3557</v>
      </c>
      <c r="J19" s="40">
        <v>10596</v>
      </c>
      <c r="K19" s="72">
        <f t="shared" si="3"/>
        <v>5.8985949364269971E-2</v>
      </c>
      <c r="L19" s="16">
        <v>26686</v>
      </c>
      <c r="M19" s="4">
        <v>179636</v>
      </c>
    </row>
    <row r="20" spans="1:13" x14ac:dyDescent="0.2">
      <c r="A20" s="22" t="s">
        <v>87</v>
      </c>
      <c r="B20" s="101">
        <v>1274</v>
      </c>
      <c r="C20" s="71">
        <f t="shared" si="0"/>
        <v>3.2028559217638336E-2</v>
      </c>
      <c r="D20" s="40">
        <v>23979</v>
      </c>
      <c r="E20" s="40">
        <v>25253</v>
      </c>
      <c r="F20" s="72">
        <f t="shared" si="1"/>
        <v>0.1771257829432353</v>
      </c>
      <c r="G20" s="101">
        <v>3171</v>
      </c>
      <c r="H20" s="71">
        <f t="shared" si="2"/>
        <v>7.9719435854891024E-2</v>
      </c>
      <c r="I20" s="40">
        <v>807</v>
      </c>
      <c r="J20" s="40">
        <v>3978</v>
      </c>
      <c r="K20" s="72">
        <f t="shared" si="3"/>
        <v>2.790188748062369E-2</v>
      </c>
      <c r="L20" s="16">
        <v>39777</v>
      </c>
      <c r="M20" s="4">
        <v>142571</v>
      </c>
    </row>
    <row r="21" spans="1:13" x14ac:dyDescent="0.2">
      <c r="A21" s="22" t="s">
        <v>88</v>
      </c>
      <c r="B21" s="101">
        <v>1163</v>
      </c>
      <c r="C21" s="71">
        <f t="shared" si="0"/>
        <v>2.2546187697497236E-2</v>
      </c>
      <c r="D21" s="40">
        <v>23979</v>
      </c>
      <c r="E21" s="40">
        <v>25142</v>
      </c>
      <c r="F21" s="72">
        <f t="shared" si="1"/>
        <v>0.18196819790543328</v>
      </c>
      <c r="G21" s="101">
        <v>4065</v>
      </c>
      <c r="H21" s="71">
        <f t="shared" si="2"/>
        <v>7.8805032665800745E-2</v>
      </c>
      <c r="I21" s="40">
        <v>807</v>
      </c>
      <c r="J21" s="40">
        <v>4872</v>
      </c>
      <c r="K21" s="72">
        <f t="shared" si="3"/>
        <v>3.526167608763308E-2</v>
      </c>
      <c r="L21" s="16">
        <v>51583</v>
      </c>
      <c r="M21" s="4">
        <v>138167</v>
      </c>
    </row>
    <row r="22" spans="1:13" x14ac:dyDescent="0.2">
      <c r="A22" s="22" t="s">
        <v>89</v>
      </c>
      <c r="B22" s="101">
        <v>956</v>
      </c>
      <c r="C22" s="71">
        <f t="shared" si="0"/>
        <v>6.7855799328539893E-3</v>
      </c>
      <c r="D22" s="40">
        <v>23981</v>
      </c>
      <c r="E22" s="40">
        <v>24937</v>
      </c>
      <c r="F22" s="72">
        <f t="shared" si="1"/>
        <v>0.19692183773710062</v>
      </c>
      <c r="G22" s="101">
        <v>4507</v>
      </c>
      <c r="H22" s="71">
        <f t="shared" si="2"/>
        <v>3.1990176524448674E-2</v>
      </c>
      <c r="I22" s="40">
        <v>825</v>
      </c>
      <c r="J22" s="40">
        <v>5332</v>
      </c>
      <c r="K22" s="72">
        <f t="shared" si="3"/>
        <v>4.2105595653615935E-2</v>
      </c>
      <c r="L22" s="16">
        <v>140887</v>
      </c>
      <c r="M22" s="4">
        <v>126634</v>
      </c>
    </row>
    <row r="23" spans="1:13" x14ac:dyDescent="0.2">
      <c r="A23" s="22" t="s">
        <v>90</v>
      </c>
      <c r="B23" s="101">
        <v>1703</v>
      </c>
      <c r="C23" s="71">
        <f t="shared" si="0"/>
        <v>5.399321518024159E-2</v>
      </c>
      <c r="D23" s="40">
        <v>24569</v>
      </c>
      <c r="E23" s="40">
        <v>26272</v>
      </c>
      <c r="F23" s="72">
        <f t="shared" si="1"/>
        <v>0.18785573320367246</v>
      </c>
      <c r="G23" s="101">
        <v>5180</v>
      </c>
      <c r="H23" s="71">
        <f t="shared" si="2"/>
        <v>0.16423068387178594</v>
      </c>
      <c r="I23" s="40">
        <v>1125</v>
      </c>
      <c r="J23" s="40">
        <v>6305</v>
      </c>
      <c r="K23" s="72">
        <f t="shared" si="3"/>
        <v>4.5083373852358208E-2</v>
      </c>
      <c r="L23" s="16">
        <v>31541</v>
      </c>
      <c r="M23" s="4">
        <v>139852</v>
      </c>
    </row>
    <row r="24" spans="1:13" x14ac:dyDescent="0.2">
      <c r="A24" s="22" t="s">
        <v>91</v>
      </c>
      <c r="B24" s="101">
        <v>1877</v>
      </c>
      <c r="C24" s="71">
        <f t="shared" si="0"/>
        <v>2.4501677392405392E-2</v>
      </c>
      <c r="D24" s="40">
        <v>23988</v>
      </c>
      <c r="E24" s="40">
        <v>25865</v>
      </c>
      <c r="F24" s="72">
        <f t="shared" si="1"/>
        <v>0.15681745151178936</v>
      </c>
      <c r="G24" s="101">
        <v>3531</v>
      </c>
      <c r="H24" s="71">
        <f t="shared" si="2"/>
        <v>4.6092393645489317E-2</v>
      </c>
      <c r="I24" s="40">
        <v>807</v>
      </c>
      <c r="J24" s="40">
        <v>4338</v>
      </c>
      <c r="K24" s="72">
        <f t="shared" si="3"/>
        <v>2.6300951272303971E-2</v>
      </c>
      <c r="L24" s="16">
        <v>76607</v>
      </c>
      <c r="M24" s="4">
        <v>164937</v>
      </c>
    </row>
    <row r="25" spans="1:13" x14ac:dyDescent="0.2">
      <c r="A25" s="22" t="s">
        <v>92</v>
      </c>
      <c r="B25" s="101">
        <v>1131</v>
      </c>
      <c r="C25" s="71">
        <f t="shared" si="0"/>
        <v>1.6443972724232689E-2</v>
      </c>
      <c r="D25" s="40">
        <v>23979</v>
      </c>
      <c r="E25" s="40">
        <v>25110</v>
      </c>
      <c r="F25" s="72">
        <f t="shared" si="1"/>
        <v>0.19978358767086229</v>
      </c>
      <c r="G25" s="101">
        <v>1507</v>
      </c>
      <c r="H25" s="71">
        <f t="shared" si="2"/>
        <v>2.1910757644048328E-2</v>
      </c>
      <c r="I25" s="40">
        <v>807</v>
      </c>
      <c r="J25" s="40">
        <v>2314</v>
      </c>
      <c r="K25" s="72">
        <f t="shared" si="3"/>
        <v>1.8410960647963975E-2</v>
      </c>
      <c r="L25" s="16">
        <v>68779</v>
      </c>
      <c r="M25" s="4">
        <v>125686</v>
      </c>
    </row>
    <row r="26" spans="1:13" x14ac:dyDescent="0.2">
      <c r="A26" s="22" t="s">
        <v>93</v>
      </c>
      <c r="B26" s="101">
        <v>2000</v>
      </c>
      <c r="C26" s="71">
        <f t="shared" si="0"/>
        <v>7.231180851833105E-2</v>
      </c>
      <c r="D26" s="40">
        <v>23990</v>
      </c>
      <c r="E26" s="40">
        <v>25990</v>
      </c>
      <c r="F26" s="72">
        <f t="shared" si="1"/>
        <v>0.19380047275682849</v>
      </c>
      <c r="G26" s="101">
        <v>3208</v>
      </c>
      <c r="H26" s="71">
        <f t="shared" si="2"/>
        <v>0.11598814086340299</v>
      </c>
      <c r="I26" s="40">
        <v>808</v>
      </c>
      <c r="J26" s="40">
        <v>4016</v>
      </c>
      <c r="K26" s="72">
        <f t="shared" si="3"/>
        <v>2.9946236960039372E-2</v>
      </c>
      <c r="L26" s="16">
        <v>27658</v>
      </c>
      <c r="M26" s="4">
        <v>134107</v>
      </c>
    </row>
    <row r="27" spans="1:13" x14ac:dyDescent="0.2">
      <c r="A27" s="22" t="s">
        <v>94</v>
      </c>
      <c r="B27" s="101">
        <v>7800</v>
      </c>
      <c r="C27" s="71">
        <f t="shared" si="0"/>
        <v>6.0506861322928221E-2</v>
      </c>
      <c r="D27" s="40">
        <v>24005</v>
      </c>
      <c r="E27" s="40">
        <v>31805</v>
      </c>
      <c r="F27" s="72">
        <f t="shared" si="1"/>
        <v>0.13101902772800111</v>
      </c>
      <c r="G27" s="101">
        <v>11568</v>
      </c>
      <c r="H27" s="71">
        <f t="shared" si="2"/>
        <v>8.9736329715850466E-2</v>
      </c>
      <c r="I27" s="40">
        <v>807</v>
      </c>
      <c r="J27" s="40">
        <v>12375</v>
      </c>
      <c r="K27" s="72">
        <f t="shared" si="3"/>
        <v>5.097816280880408E-2</v>
      </c>
      <c r="L27" s="16">
        <v>128911</v>
      </c>
      <c r="M27" s="4">
        <v>242751</v>
      </c>
    </row>
    <row r="28" spans="1:13" x14ac:dyDescent="0.2">
      <c r="A28" s="22" t="s">
        <v>250</v>
      </c>
      <c r="B28" s="101">
        <v>728</v>
      </c>
      <c r="C28" s="71">
        <f t="shared" si="0"/>
        <v>5.2268811028144742E-2</v>
      </c>
      <c r="D28" s="40">
        <v>23979</v>
      </c>
      <c r="E28" s="40">
        <v>24707</v>
      </c>
      <c r="F28" s="72">
        <f t="shared" si="1"/>
        <v>0.19539875359843092</v>
      </c>
      <c r="G28" s="101">
        <v>3975</v>
      </c>
      <c r="H28" s="71">
        <f t="shared" si="2"/>
        <v>0.28539632395175185</v>
      </c>
      <c r="I28" s="40">
        <v>807</v>
      </c>
      <c r="J28" s="40">
        <v>4782</v>
      </c>
      <c r="K28" s="72">
        <f t="shared" si="3"/>
        <v>3.7819113599696308E-2</v>
      </c>
      <c r="L28" s="16">
        <v>13928</v>
      </c>
      <c r="M28" s="4">
        <v>126444</v>
      </c>
    </row>
    <row r="29" spans="1:13" x14ac:dyDescent="0.2">
      <c r="A29" s="22" t="s">
        <v>95</v>
      </c>
      <c r="B29" s="101">
        <v>1370</v>
      </c>
      <c r="C29" s="71">
        <f t="shared" si="0"/>
        <v>1.086680626943334E-2</v>
      </c>
      <c r="D29" s="40">
        <v>23979</v>
      </c>
      <c r="E29" s="40">
        <v>25349</v>
      </c>
      <c r="F29" s="72">
        <f t="shared" si="1"/>
        <v>0.16839273258710599</v>
      </c>
      <c r="G29" s="101">
        <v>2096</v>
      </c>
      <c r="H29" s="71">
        <f t="shared" si="2"/>
        <v>1.6625420394695094E-2</v>
      </c>
      <c r="I29" s="40">
        <v>807</v>
      </c>
      <c r="J29" s="40">
        <v>2903</v>
      </c>
      <c r="K29" s="72">
        <f t="shared" si="3"/>
        <v>1.9284551765370181E-2</v>
      </c>
      <c r="L29" s="16">
        <v>126072</v>
      </c>
      <c r="M29" s="4">
        <v>150535</v>
      </c>
    </row>
    <row r="30" spans="1:13" x14ac:dyDescent="0.2">
      <c r="A30" s="22" t="s">
        <v>186</v>
      </c>
      <c r="B30" s="101">
        <v>4824</v>
      </c>
      <c r="C30" s="71">
        <f t="shared" si="0"/>
        <v>0.51743001179877723</v>
      </c>
      <c r="D30" s="40">
        <v>23989</v>
      </c>
      <c r="E30" s="40">
        <v>28813</v>
      </c>
      <c r="F30" s="72">
        <f t="shared" si="1"/>
        <v>0.17173800313518861</v>
      </c>
      <c r="G30" s="101">
        <v>7643</v>
      </c>
      <c r="H30" s="71">
        <f t="shared" si="2"/>
        <v>0.81980049340341088</v>
      </c>
      <c r="I30" s="40">
        <v>807</v>
      </c>
      <c r="J30" s="40">
        <v>8450</v>
      </c>
      <c r="K30" s="72">
        <f t="shared" si="3"/>
        <v>5.0365672664850723E-2</v>
      </c>
      <c r="L30" s="16">
        <v>9323</v>
      </c>
      <c r="M30" s="4">
        <v>167773</v>
      </c>
    </row>
    <row r="31" spans="1:13" x14ac:dyDescent="0.2">
      <c r="A31" s="22" t="s">
        <v>96</v>
      </c>
      <c r="B31" s="101">
        <v>5436</v>
      </c>
      <c r="C31" s="71">
        <f t="shared" si="0"/>
        <v>4.3263720871004711E-2</v>
      </c>
      <c r="D31" s="40">
        <v>23979</v>
      </c>
      <c r="E31" s="40">
        <v>29415</v>
      </c>
      <c r="F31" s="72">
        <f t="shared" si="1"/>
        <v>0.13096441276385445</v>
      </c>
      <c r="G31" s="101">
        <v>7701</v>
      </c>
      <c r="H31" s="71">
        <f t="shared" si="2"/>
        <v>6.1290271233923339E-2</v>
      </c>
      <c r="I31" s="40">
        <v>807</v>
      </c>
      <c r="J31" s="40">
        <v>8508</v>
      </c>
      <c r="K31" s="72">
        <f t="shared" si="3"/>
        <v>3.7880170790238775E-2</v>
      </c>
      <c r="L31" s="16">
        <v>125648</v>
      </c>
      <c r="M31" s="4">
        <v>224603</v>
      </c>
    </row>
    <row r="32" spans="1:13" x14ac:dyDescent="0.2">
      <c r="A32" s="22" t="s">
        <v>97</v>
      </c>
      <c r="B32" s="101">
        <v>2631</v>
      </c>
      <c r="C32" s="71">
        <f t="shared" si="0"/>
        <v>4.8452146369311798E-2</v>
      </c>
      <c r="D32" s="40">
        <v>23979</v>
      </c>
      <c r="E32" s="40">
        <v>26610</v>
      </c>
      <c r="F32" s="72">
        <f t="shared" si="1"/>
        <v>0.1514513375071144</v>
      </c>
      <c r="G32" s="101">
        <v>4243</v>
      </c>
      <c r="H32" s="71">
        <f t="shared" si="2"/>
        <v>7.8138524152409711E-2</v>
      </c>
      <c r="I32" s="40">
        <v>807</v>
      </c>
      <c r="J32" s="40">
        <v>5050</v>
      </c>
      <c r="K32" s="72">
        <f t="shared" si="3"/>
        <v>2.8742174160500854E-2</v>
      </c>
      <c r="L32" s="16">
        <v>54301</v>
      </c>
      <c r="M32" s="4">
        <v>175700</v>
      </c>
    </row>
    <row r="33" spans="1:13" x14ac:dyDescent="0.2">
      <c r="A33" s="22" t="s">
        <v>98</v>
      </c>
      <c r="B33" s="101">
        <v>6894</v>
      </c>
      <c r="C33" s="71">
        <f t="shared" si="0"/>
        <v>6.2109786750993268E-2</v>
      </c>
      <c r="D33" s="40">
        <v>24283</v>
      </c>
      <c r="E33" s="40">
        <v>31177</v>
      </c>
      <c r="F33" s="72">
        <f t="shared" si="1"/>
        <v>0.13627025892966416</v>
      </c>
      <c r="G33" s="101">
        <v>9023</v>
      </c>
      <c r="H33" s="71">
        <f t="shared" si="2"/>
        <v>8.1290485328432305E-2</v>
      </c>
      <c r="I33" s="40">
        <v>807</v>
      </c>
      <c r="J33" s="40">
        <v>9830</v>
      </c>
      <c r="K33" s="72">
        <f t="shared" si="3"/>
        <v>4.2965540150707207E-2</v>
      </c>
      <c r="L33" s="16">
        <v>110997</v>
      </c>
      <c r="M33" s="4">
        <v>228788</v>
      </c>
    </row>
    <row r="34" spans="1:13" x14ac:dyDescent="0.2">
      <c r="A34" s="22" t="s">
        <v>99</v>
      </c>
      <c r="B34" s="101">
        <v>5397</v>
      </c>
      <c r="C34" s="71">
        <f t="shared" si="0"/>
        <v>8.5908027314836918E-2</v>
      </c>
      <c r="D34" s="40">
        <v>23979</v>
      </c>
      <c r="E34" s="40">
        <v>29376</v>
      </c>
      <c r="F34" s="72">
        <f t="shared" si="1"/>
        <v>0.1304735974843326</v>
      </c>
      <c r="G34" s="101">
        <v>8450</v>
      </c>
      <c r="H34" s="71">
        <f t="shared" si="2"/>
        <v>0.13450487878643172</v>
      </c>
      <c r="I34" s="40">
        <v>807</v>
      </c>
      <c r="J34" s="40">
        <v>9257</v>
      </c>
      <c r="K34" s="72">
        <f t="shared" si="3"/>
        <v>4.111499495889389E-2</v>
      </c>
      <c r="L34" s="16">
        <v>62823</v>
      </c>
      <c r="M34" s="4">
        <v>225149</v>
      </c>
    </row>
    <row r="35" spans="1:13" x14ac:dyDescent="0.2">
      <c r="A35" s="22" t="s">
        <v>100</v>
      </c>
      <c r="B35" s="101">
        <v>1232</v>
      </c>
      <c r="C35" s="71">
        <f t="shared" si="0"/>
        <v>4.2898728359123638E-3</v>
      </c>
      <c r="D35" s="40">
        <v>23979</v>
      </c>
      <c r="E35" s="40">
        <v>25211</v>
      </c>
      <c r="F35" s="72">
        <f t="shared" si="1"/>
        <v>0.18513541299494771</v>
      </c>
      <c r="G35" s="101">
        <v>2799</v>
      </c>
      <c r="H35" s="71">
        <f t="shared" si="2"/>
        <v>9.7462289510703796E-3</v>
      </c>
      <c r="I35" s="40">
        <v>807</v>
      </c>
      <c r="J35" s="40">
        <v>3606</v>
      </c>
      <c r="K35" s="72">
        <f t="shared" si="3"/>
        <v>2.648043708142404E-2</v>
      </c>
      <c r="L35" s="16">
        <v>287188</v>
      </c>
      <c r="M35" s="4">
        <v>136176</v>
      </c>
    </row>
    <row r="36" spans="1:13" x14ac:dyDescent="0.2">
      <c r="A36" s="22" t="s">
        <v>101</v>
      </c>
      <c r="B36" s="101">
        <v>1726</v>
      </c>
      <c r="C36" s="71">
        <f t="shared" si="0"/>
        <v>5.4163633168478401E-3</v>
      </c>
      <c r="D36" s="40">
        <v>23979</v>
      </c>
      <c r="E36" s="40">
        <v>25705</v>
      </c>
      <c r="F36" s="72">
        <f t="shared" si="1"/>
        <v>0.16772699096277446</v>
      </c>
      <c r="G36" s="101">
        <v>4239</v>
      </c>
      <c r="H36" s="71">
        <f t="shared" si="2"/>
        <v>1.3302412572490147E-2</v>
      </c>
      <c r="I36" s="40">
        <v>807</v>
      </c>
      <c r="J36" s="40">
        <v>5046</v>
      </c>
      <c r="K36" s="72">
        <f t="shared" si="3"/>
        <v>3.2925516296368799E-2</v>
      </c>
      <c r="L36" s="16">
        <v>318664</v>
      </c>
      <c r="M36" s="4">
        <v>153255</v>
      </c>
    </row>
    <row r="37" spans="1:13" x14ac:dyDescent="0.2">
      <c r="A37" s="22" t="s">
        <v>102</v>
      </c>
      <c r="B37" s="101">
        <v>62</v>
      </c>
      <c r="C37" s="71">
        <f t="shared" si="0"/>
        <v>2.5008067118425297E-3</v>
      </c>
      <c r="D37" s="40">
        <v>23979</v>
      </c>
      <c r="E37" s="40">
        <v>24041</v>
      </c>
      <c r="F37" s="72">
        <f t="shared" si="1"/>
        <v>0.21301612617402091</v>
      </c>
      <c r="G37" s="101">
        <v>1271</v>
      </c>
      <c r="H37" s="71">
        <f t="shared" si="2"/>
        <v>5.126653759277186E-2</v>
      </c>
      <c r="I37" s="40">
        <v>807</v>
      </c>
      <c r="J37" s="40">
        <v>2078</v>
      </c>
      <c r="K37" s="72">
        <f t="shared" si="3"/>
        <v>1.8412192096402623E-2</v>
      </c>
      <c r="L37" s="16">
        <v>24792</v>
      </c>
      <c r="M37" s="4">
        <v>112860</v>
      </c>
    </row>
    <row r="38" spans="1:13" x14ac:dyDescent="0.2">
      <c r="A38" s="22" t="s">
        <v>103</v>
      </c>
      <c r="B38" s="101">
        <v>1928</v>
      </c>
      <c r="C38" s="71">
        <f t="shared" si="0"/>
        <v>4.9171129813823003E-2</v>
      </c>
      <c r="D38" s="40">
        <v>23979</v>
      </c>
      <c r="E38" s="40">
        <v>25907</v>
      </c>
      <c r="F38" s="72">
        <f t="shared" si="1"/>
        <v>0.12339428348249371</v>
      </c>
      <c r="G38" s="101">
        <v>8047</v>
      </c>
      <c r="H38" s="71">
        <f t="shared" si="2"/>
        <v>0.20522825809742412</v>
      </c>
      <c r="I38" s="40">
        <v>807</v>
      </c>
      <c r="J38" s="40">
        <v>8854</v>
      </c>
      <c r="K38" s="72">
        <f t="shared" si="3"/>
        <v>4.2171343110124646E-2</v>
      </c>
      <c r="L38" s="16">
        <v>39210</v>
      </c>
      <c r="M38" s="4">
        <v>209953</v>
      </c>
    </row>
    <row r="39" spans="1:13" x14ac:dyDescent="0.2">
      <c r="A39" s="22" t="s">
        <v>104</v>
      </c>
      <c r="B39" s="101">
        <v>276</v>
      </c>
      <c r="C39" s="71">
        <f t="shared" si="0"/>
        <v>7.41417288991565E-3</v>
      </c>
      <c r="D39" s="40">
        <v>23979</v>
      </c>
      <c r="E39" s="40">
        <v>24255</v>
      </c>
      <c r="F39" s="72">
        <f t="shared" si="1"/>
        <v>0.20453510532440591</v>
      </c>
      <c r="G39" s="101">
        <v>1857</v>
      </c>
      <c r="H39" s="71">
        <f t="shared" si="2"/>
        <v>4.9884489335410731E-2</v>
      </c>
      <c r="I39" s="40">
        <v>807</v>
      </c>
      <c r="J39" s="40">
        <v>2664</v>
      </c>
      <c r="K39" s="72">
        <f t="shared" si="3"/>
        <v>2.2464709156224175E-2</v>
      </c>
      <c r="L39" s="16">
        <v>37226</v>
      </c>
      <c r="M39" s="4">
        <v>118586</v>
      </c>
    </row>
    <row r="40" spans="1:13" x14ac:dyDescent="0.2">
      <c r="A40" s="22" t="s">
        <v>105</v>
      </c>
      <c r="B40" s="101">
        <v>2265</v>
      </c>
      <c r="C40" s="71">
        <f t="shared" si="0"/>
        <v>3.7777073569391396E-2</v>
      </c>
      <c r="D40" s="40">
        <v>23979</v>
      </c>
      <c r="E40" s="40">
        <v>26244</v>
      </c>
      <c r="F40" s="72">
        <f t="shared" si="1"/>
        <v>0.16222431015725447</v>
      </c>
      <c r="G40" s="101">
        <v>3174</v>
      </c>
      <c r="H40" s="71">
        <f t="shared" si="2"/>
        <v>5.2937938856180262E-2</v>
      </c>
      <c r="I40" s="40">
        <v>807</v>
      </c>
      <c r="J40" s="40">
        <v>3981</v>
      </c>
      <c r="K40" s="72">
        <f t="shared" si="3"/>
        <v>2.4608100089011969E-2</v>
      </c>
      <c r="L40" s="16">
        <v>59957</v>
      </c>
      <c r="M40" s="4">
        <v>161776</v>
      </c>
    </row>
    <row r="41" spans="1:13" x14ac:dyDescent="0.2">
      <c r="A41" s="22" t="s">
        <v>106</v>
      </c>
      <c r="B41" s="101">
        <v>5507</v>
      </c>
      <c r="C41" s="71">
        <f t="shared" si="0"/>
        <v>7.1897643449311308E-2</v>
      </c>
      <c r="D41" s="40">
        <v>23979</v>
      </c>
      <c r="E41" s="40">
        <v>29486</v>
      </c>
      <c r="F41" s="72">
        <f t="shared" si="1"/>
        <v>7.6361103126076357E-2</v>
      </c>
      <c r="G41" s="101">
        <v>25517</v>
      </c>
      <c r="H41" s="71">
        <f t="shared" si="2"/>
        <v>0.33314184999020824</v>
      </c>
      <c r="I41" s="40">
        <v>807</v>
      </c>
      <c r="J41" s="40">
        <v>26324</v>
      </c>
      <c r="K41" s="72">
        <f t="shared" si="3"/>
        <v>6.8172342084068166E-2</v>
      </c>
      <c r="L41" s="16">
        <v>76595</v>
      </c>
      <c r="M41" s="4">
        <v>386139</v>
      </c>
    </row>
    <row r="42" spans="1:13" x14ac:dyDescent="0.2">
      <c r="A42" s="22" t="s">
        <v>107</v>
      </c>
      <c r="B42" s="101">
        <v>12200</v>
      </c>
      <c r="C42" s="71">
        <f t="shared" si="0"/>
        <v>0.13622000647603311</v>
      </c>
      <c r="D42" s="40">
        <v>23979</v>
      </c>
      <c r="E42" s="40">
        <v>36179</v>
      </c>
      <c r="F42" s="72">
        <f t="shared" si="1"/>
        <v>8.6630350194552536E-2</v>
      </c>
      <c r="G42" s="101">
        <v>5046</v>
      </c>
      <c r="H42" s="71">
        <f t="shared" si="2"/>
        <v>5.6341487924431395E-2</v>
      </c>
      <c r="I42" s="40">
        <v>807</v>
      </c>
      <c r="J42" s="40">
        <v>5853</v>
      </c>
      <c r="K42" s="72">
        <f t="shared" si="3"/>
        <v>1.4014965579167914E-2</v>
      </c>
      <c r="L42" s="16">
        <v>89561</v>
      </c>
      <c r="M42" s="4">
        <v>417625</v>
      </c>
    </row>
    <row r="43" spans="1:13" x14ac:dyDescent="0.2">
      <c r="A43" s="22" t="s">
        <v>108</v>
      </c>
      <c r="B43" s="101">
        <v>1627</v>
      </c>
      <c r="C43" s="71">
        <f t="shared" si="0"/>
        <v>2.7447407932250284E-2</v>
      </c>
      <c r="D43" s="40">
        <v>23979</v>
      </c>
      <c r="E43" s="40">
        <v>25606</v>
      </c>
      <c r="F43" s="72">
        <f t="shared" si="1"/>
        <v>0.1544903315333796</v>
      </c>
      <c r="G43" s="101">
        <v>5139</v>
      </c>
      <c r="H43" s="71">
        <f t="shared" si="2"/>
        <v>8.6694670782934358E-2</v>
      </c>
      <c r="I43" s="40">
        <v>807</v>
      </c>
      <c r="J43" s="40">
        <v>5946</v>
      </c>
      <c r="K43" s="72">
        <f t="shared" si="3"/>
        <v>3.5874385350990981E-2</v>
      </c>
      <c r="L43" s="16">
        <v>59277</v>
      </c>
      <c r="M43" s="4">
        <v>165745</v>
      </c>
    </row>
    <row r="44" spans="1:13" x14ac:dyDescent="0.2">
      <c r="A44" s="22" t="s">
        <v>109</v>
      </c>
      <c r="B44" s="101">
        <v>4984</v>
      </c>
      <c r="C44" s="71">
        <f t="shared" si="0"/>
        <v>0.21290046988466468</v>
      </c>
      <c r="D44" s="40">
        <v>24865</v>
      </c>
      <c r="E44" s="40">
        <v>29849</v>
      </c>
      <c r="F44" s="72">
        <f t="shared" si="1"/>
        <v>0.15689768456464034</v>
      </c>
      <c r="G44" s="101">
        <v>4636</v>
      </c>
      <c r="H44" s="71">
        <f t="shared" si="2"/>
        <v>0.198035027765912</v>
      </c>
      <c r="I44" s="40">
        <v>1187</v>
      </c>
      <c r="J44" s="40">
        <v>5823</v>
      </c>
      <c r="K44" s="72">
        <f t="shared" si="3"/>
        <v>3.0607900339036504E-2</v>
      </c>
      <c r="L44" s="16">
        <v>23410</v>
      </c>
      <c r="M44" s="4">
        <v>190245</v>
      </c>
    </row>
    <row r="45" spans="1:13" x14ac:dyDescent="0.2">
      <c r="A45" s="22" t="s">
        <v>110</v>
      </c>
      <c r="B45" s="101">
        <v>4286</v>
      </c>
      <c r="C45" s="71">
        <f t="shared" si="0"/>
        <v>0.21827256060297412</v>
      </c>
      <c r="D45" s="40">
        <v>23979</v>
      </c>
      <c r="E45" s="40">
        <v>28265</v>
      </c>
      <c r="F45" s="72">
        <f t="shared" si="1"/>
        <v>0.17863462851075662</v>
      </c>
      <c r="G45" s="101">
        <v>4667</v>
      </c>
      <c r="H45" s="71">
        <f t="shared" si="2"/>
        <v>0.23767569769810551</v>
      </c>
      <c r="I45" s="40">
        <v>807</v>
      </c>
      <c r="J45" s="40">
        <v>5474</v>
      </c>
      <c r="K45" s="72">
        <f t="shared" si="3"/>
        <v>3.4595646788179085E-2</v>
      </c>
      <c r="L45" s="16">
        <v>19636</v>
      </c>
      <c r="M45" s="4">
        <v>158228</v>
      </c>
    </row>
    <row r="46" spans="1:13" x14ac:dyDescent="0.2">
      <c r="A46" s="22" t="s">
        <v>111</v>
      </c>
      <c r="B46" s="101">
        <v>5498</v>
      </c>
      <c r="C46" s="71">
        <f t="shared" si="0"/>
        <v>3.5841172367486102E-2</v>
      </c>
      <c r="D46" s="40">
        <v>24267</v>
      </c>
      <c r="E46" s="40">
        <v>29765</v>
      </c>
      <c r="F46" s="72">
        <f t="shared" si="1"/>
        <v>0.11737913084628125</v>
      </c>
      <c r="G46" s="101">
        <v>14153</v>
      </c>
      <c r="H46" s="71">
        <f t="shared" si="2"/>
        <v>9.2262661425433018E-2</v>
      </c>
      <c r="I46" s="40">
        <v>807</v>
      </c>
      <c r="J46" s="40">
        <v>14960</v>
      </c>
      <c r="K46" s="72">
        <f t="shared" si="3"/>
        <v>5.8995188895023268E-2</v>
      </c>
      <c r="L46" s="16">
        <v>153399</v>
      </c>
      <c r="M46" s="4">
        <v>253580</v>
      </c>
    </row>
    <row r="47" spans="1:13" x14ac:dyDescent="0.2">
      <c r="A47" s="22" t="s">
        <v>112</v>
      </c>
      <c r="B47" s="101">
        <v>2136</v>
      </c>
      <c r="C47" s="71">
        <f t="shared" si="0"/>
        <v>7.7717944986173779E-2</v>
      </c>
      <c r="D47" s="40">
        <v>23979</v>
      </c>
      <c r="E47" s="40">
        <v>26115</v>
      </c>
      <c r="F47" s="72">
        <f t="shared" si="1"/>
        <v>0.15125188956266397</v>
      </c>
      <c r="G47" s="101">
        <v>4878</v>
      </c>
      <c r="H47" s="71">
        <f t="shared" si="2"/>
        <v>0.17748508222966089</v>
      </c>
      <c r="I47" s="40">
        <v>807</v>
      </c>
      <c r="J47" s="40">
        <v>5685</v>
      </c>
      <c r="K47" s="72">
        <f t="shared" si="3"/>
        <v>3.292617239761611E-2</v>
      </c>
      <c r="L47" s="16">
        <v>27484</v>
      </c>
      <c r="M47" s="4">
        <v>172659</v>
      </c>
    </row>
    <row r="48" spans="1:13" x14ac:dyDescent="0.2">
      <c r="A48" s="22" t="s">
        <v>113</v>
      </c>
      <c r="B48" s="101">
        <v>6946</v>
      </c>
      <c r="C48" s="71">
        <f t="shared" si="0"/>
        <v>9.423671785966245E-2</v>
      </c>
      <c r="D48" s="40">
        <v>23979</v>
      </c>
      <c r="E48" s="40">
        <v>30925</v>
      </c>
      <c r="F48" s="72">
        <f t="shared" si="1"/>
        <v>0.14540624412262554</v>
      </c>
      <c r="G48" s="101">
        <v>7283</v>
      </c>
      <c r="H48" s="71">
        <f t="shared" si="2"/>
        <v>9.8808813154610084E-2</v>
      </c>
      <c r="I48" s="40">
        <v>807</v>
      </c>
      <c r="J48" s="40">
        <v>8090</v>
      </c>
      <c r="K48" s="72">
        <f t="shared" si="3"/>
        <v>3.803836750047019E-2</v>
      </c>
      <c r="L48" s="16">
        <v>73708</v>
      </c>
      <c r="M48" s="4">
        <v>212680</v>
      </c>
    </row>
    <row r="49" spans="1:13" x14ac:dyDescent="0.2">
      <c r="A49" s="22" t="s">
        <v>114</v>
      </c>
      <c r="B49" s="101">
        <v>292</v>
      </c>
      <c r="C49" s="71">
        <f t="shared" si="0"/>
        <v>2.5675295441755768E-3</v>
      </c>
      <c r="D49" s="40">
        <v>23979</v>
      </c>
      <c r="E49" s="40">
        <v>24271</v>
      </c>
      <c r="F49" s="72">
        <f t="shared" si="1"/>
        <v>0.22416484257386421</v>
      </c>
      <c r="G49" s="101">
        <v>712</v>
      </c>
      <c r="H49" s="71">
        <f t="shared" si="2"/>
        <v>6.2605514912774341E-3</v>
      </c>
      <c r="I49" s="40">
        <v>807</v>
      </c>
      <c r="J49" s="40">
        <v>1519</v>
      </c>
      <c r="K49" s="72">
        <f t="shared" si="3"/>
        <v>1.4029351731271877E-2</v>
      </c>
      <c r="L49" s="16">
        <v>113728</v>
      </c>
      <c r="M49" s="4">
        <v>108273</v>
      </c>
    </row>
    <row r="50" spans="1:13" x14ac:dyDescent="0.2">
      <c r="A50" s="22" t="s">
        <v>115</v>
      </c>
      <c r="B50" s="102">
        <v>4089</v>
      </c>
      <c r="C50" s="103">
        <f t="shared" si="0"/>
        <v>3.3859708685607344E-2</v>
      </c>
      <c r="D50" s="46">
        <v>23979</v>
      </c>
      <c r="E50" s="46">
        <v>28068</v>
      </c>
      <c r="F50" s="104">
        <f t="shared" si="1"/>
        <v>0.12774614617894836</v>
      </c>
      <c r="G50" s="102">
        <v>5532</v>
      </c>
      <c r="H50" s="103">
        <f t="shared" si="2"/>
        <v>4.5808732807234007E-2</v>
      </c>
      <c r="I50" s="46">
        <v>807</v>
      </c>
      <c r="J50" s="46">
        <v>6339</v>
      </c>
      <c r="K50" s="104">
        <f t="shared" si="3"/>
        <v>2.8850748917926241E-2</v>
      </c>
      <c r="L50" s="16">
        <v>120763</v>
      </c>
      <c r="M50" s="4">
        <v>219717</v>
      </c>
    </row>
    <row r="51" spans="1:13" x14ac:dyDescent="0.2">
      <c r="A51" s="23"/>
      <c r="B51" s="50"/>
      <c r="C51" s="50"/>
      <c r="D51" s="50"/>
      <c r="E51" s="50"/>
      <c r="F51" s="50"/>
      <c r="G51" s="50"/>
      <c r="H51" s="50"/>
      <c r="I51" s="50"/>
      <c r="J51" s="50"/>
      <c r="K51" s="73"/>
    </row>
    <row r="52" spans="1:13" x14ac:dyDescent="0.2">
      <c r="A52" s="13" t="s">
        <v>211</v>
      </c>
      <c r="B52" s="33">
        <f>SUM(B3:B50)</f>
        <v>152187</v>
      </c>
      <c r="C52" s="33"/>
      <c r="D52" s="33"/>
      <c r="E52" s="33"/>
      <c r="F52" s="33"/>
      <c r="G52" s="33">
        <f>SUM(G3:G50)</f>
        <v>282153</v>
      </c>
      <c r="H52" s="33"/>
      <c r="I52" s="33"/>
      <c r="J52" s="33"/>
      <c r="K52" s="33"/>
    </row>
    <row r="53" spans="1:13" x14ac:dyDescent="0.2">
      <c r="A53" s="13" t="s">
        <v>188</v>
      </c>
      <c r="B53" s="33">
        <f>AVERAGE(B3:B50)</f>
        <v>3170.5625</v>
      </c>
      <c r="C53" s="53">
        <f t="shared" ref="C53:K53" si="4">AVERAGE(C3:C50)</f>
        <v>6.5658111062862581E-2</v>
      </c>
      <c r="D53" s="33">
        <f t="shared" si="4"/>
        <v>24041.833333333332</v>
      </c>
      <c r="E53" s="33">
        <f t="shared" si="4"/>
        <v>27212.395833333332</v>
      </c>
      <c r="F53" s="53">
        <f t="shared" si="4"/>
        <v>0.16536080286971333</v>
      </c>
      <c r="G53" s="33">
        <f t="shared" si="4"/>
        <v>5878.1875</v>
      </c>
      <c r="H53" s="53">
        <f t="shared" si="4"/>
        <v>0.12643146368588321</v>
      </c>
      <c r="I53" s="33">
        <f t="shared" si="4"/>
        <v>879.22916666666663</v>
      </c>
      <c r="J53" s="33">
        <f t="shared" si="4"/>
        <v>6757.416666666667</v>
      </c>
      <c r="K53" s="53">
        <f t="shared" si="4"/>
        <v>3.5494305316279964E-2</v>
      </c>
    </row>
    <row r="54" spans="1:13" x14ac:dyDescent="0.2">
      <c r="A54" s="13" t="s">
        <v>189</v>
      </c>
      <c r="B54" s="33">
        <f>MEDIAN(B3:B50)</f>
        <v>1902.5</v>
      </c>
      <c r="C54" s="53">
        <f t="shared" ref="C54:L54" si="5">MEDIAN(C3:C50)</f>
        <v>4.0520397220198054E-2</v>
      </c>
      <c r="D54" s="33">
        <f t="shared" si="5"/>
        <v>23979</v>
      </c>
      <c r="E54" s="33">
        <f t="shared" si="5"/>
        <v>25948.5</v>
      </c>
      <c r="F54" s="53">
        <f t="shared" si="5"/>
        <v>0.16497565056001445</v>
      </c>
      <c r="G54" s="33">
        <f t="shared" si="5"/>
        <v>4649.5</v>
      </c>
      <c r="H54" s="53">
        <f t="shared" si="5"/>
        <v>8.1257347203418345E-2</v>
      </c>
      <c r="I54" s="33">
        <f t="shared" si="5"/>
        <v>807</v>
      </c>
      <c r="J54" s="33">
        <f t="shared" si="5"/>
        <v>5472</v>
      </c>
      <c r="K54" s="53">
        <f t="shared" si="5"/>
        <v>3.4472308269144339E-2</v>
      </c>
      <c r="L54" s="16">
        <f t="shared" si="5"/>
        <v>61390</v>
      </c>
    </row>
  </sheetData>
  <autoFilter ref="A2:K50" xr:uid="{B8FDA7E9-D265-4D6B-952B-D1443097CA5D}">
    <sortState xmlns:xlrd2="http://schemas.microsoft.com/office/spreadsheetml/2017/richdata2" ref="A4:K50">
      <sortCondition ref="A2:A50"/>
    </sortState>
  </autoFilter>
  <mergeCells count="3">
    <mergeCell ref="B1:F1"/>
    <mergeCell ref="A1:A2"/>
    <mergeCell ref="G1:K1"/>
  </mergeCells>
  <printOptions horizontalCentered="1" verticalCentered="1"/>
  <pageMargins left="0.45" right="0.45" top="0.6" bottom="0.6" header="0.4" footer="0.4"/>
  <pageSetup scale="74" orientation="landscape" r:id="rId1"/>
  <headerFooter>
    <oddHeader>&amp;C&amp;"Arial,Regular"Audio Visual Collection FY2019</oddHeader>
    <oddFooter>&amp;C&amp;"Arial,Regular"&amp;10RI Office of Library &amp; Information Services</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13</vt:i4>
      </vt:variant>
      <vt:variant>
        <vt:lpstr>Named Ranges</vt:lpstr>
      </vt:variant>
      <vt:variant>
        <vt:i4>9</vt:i4>
      </vt:variant>
    </vt:vector>
  </HeadingPairs>
  <TitlesOfParts>
    <vt:vector size="22" baseType="lpstr">
      <vt:lpstr>Intro</vt:lpstr>
      <vt:lpstr>Summary</vt:lpstr>
      <vt:lpstr>Print</vt:lpstr>
      <vt:lpstr>Print by pop</vt:lpstr>
      <vt:lpstr>Other Physical Materials</vt:lpstr>
      <vt:lpstr>Physical - audience</vt:lpstr>
      <vt:lpstr>Phys-audience chart</vt:lpstr>
      <vt:lpstr>E-Collections</vt:lpstr>
      <vt:lpstr>AV</vt:lpstr>
      <vt:lpstr>E-Materials</vt:lpstr>
      <vt:lpstr>Electronic - audience</vt:lpstr>
      <vt:lpstr>ElMat audience chart</vt:lpstr>
      <vt:lpstr>All Data</vt:lpstr>
      <vt:lpstr>'All Data'!Print_Titles</vt:lpstr>
      <vt:lpstr>'E-Collections'!Print_Titles</vt:lpstr>
      <vt:lpstr>'Electronic - audience'!Print_Titles</vt:lpstr>
      <vt:lpstr>'E-Materials'!Print_Titles</vt:lpstr>
      <vt:lpstr>'Other Physical Materials'!Print_Titles</vt:lpstr>
      <vt:lpstr>'Physical - audience'!Print_Titles</vt:lpstr>
      <vt:lpstr>Print!Print_Titles</vt:lpstr>
      <vt:lpstr>'Print by pop'!Print_Titles</vt:lpstr>
      <vt:lpstr>Summary!Print_Titles</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Metzger, Kelly (OLIS)</dc:creator>
  <cp:lastModifiedBy>Metzger, Kelly (OLIS)</cp:lastModifiedBy>
  <cp:lastPrinted>2020-03-03T20:44:42Z</cp:lastPrinted>
  <dcterms:created xsi:type="dcterms:W3CDTF">2020-01-14T20:29:57Z</dcterms:created>
  <dcterms:modified xsi:type="dcterms:W3CDTF">2021-01-21T16:42:59Z</dcterms:modified>
</cp:coreProperties>
</file>